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xhagle\Desktop\"/>
    </mc:Choice>
  </mc:AlternateContent>
  <bookViews>
    <workbookView xWindow="9588" yWindow="0" windowWidth="7992" windowHeight="6288" tabRatio="820"/>
  </bookViews>
  <sheets>
    <sheet name="Sammanställning" sheetId="2" r:id="rId1"/>
    <sheet name="Januari" sheetId="1" r:id="rId2"/>
    <sheet name="Februari" sheetId="7" r:id="rId3"/>
    <sheet name="Mars" sheetId="8" r:id="rId4"/>
    <sheet name="April" sheetId="9" r:id="rId5"/>
    <sheet name="Maj" sheetId="11" r:id="rId6"/>
    <sheet name="Juni" sheetId="12" r:id="rId7"/>
    <sheet name="Juli" sheetId="13" r:id="rId8"/>
    <sheet name="Augusti" sheetId="14" r:id="rId9"/>
    <sheet name="September" sheetId="15" r:id="rId10"/>
    <sheet name="Oktober" sheetId="16" r:id="rId11"/>
    <sheet name="November" sheetId="17" r:id="rId12"/>
    <sheet name="December" sheetId="18" r:id="rId13"/>
    <sheet name="Administratörens sida" sheetId="3" r:id="rId14"/>
  </sheets>
  <definedNames>
    <definedName name="_xlnm._FilterDatabase" localSheetId="13" hidden="1">'Administratörens sida'!$A$30:$F$386</definedName>
    <definedName name="_xlnm.Print_Area" localSheetId="13">'Administratörens sida'!$A$1:$F$69</definedName>
    <definedName name="_xlnm.Print_Area" localSheetId="4">April!$A$1:$N$46</definedName>
    <definedName name="_xlnm.Print_Area" localSheetId="8">Augusti!$A$1:$N$47</definedName>
    <definedName name="_xlnm.Print_Area" localSheetId="12">December!$A$1:$N$47</definedName>
    <definedName name="_xlnm.Print_Area" localSheetId="2">Februari!$A$1:$N$45</definedName>
    <definedName name="_xlnm.Print_Area" localSheetId="1">Januari!$A$1:$N$47</definedName>
    <definedName name="_xlnm.Print_Area" localSheetId="7">Juli!$A$1:$N$48</definedName>
    <definedName name="_xlnm.Print_Area" localSheetId="6">Juni!$A$1:$N$47</definedName>
    <definedName name="_xlnm.Print_Area" localSheetId="5">Maj!$A$1:$N$48</definedName>
    <definedName name="_xlnm.Print_Area" localSheetId="3">Mars!$A$1:$N$47</definedName>
    <definedName name="_xlnm.Print_Area" localSheetId="11">November!$A$1:$N$46</definedName>
    <definedName name="_xlnm.Print_Area" localSheetId="10">Oktober!$A$1:$N$47</definedName>
    <definedName name="_xlnm.Print_Area" localSheetId="0">Sammanställning!$A$1:$G$25</definedName>
    <definedName name="_xlnm.Print_Area" localSheetId="9">September!$A$1:$N$46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7" l="1"/>
  <c r="D15" i="3" l="1"/>
  <c r="D16" i="3"/>
  <c r="D17" i="3"/>
  <c r="D18" i="3"/>
  <c r="C18" i="2" s="1"/>
  <c r="G7" i="11" s="1"/>
  <c r="D19" i="3"/>
  <c r="D20" i="3"/>
  <c r="D21" i="3"/>
  <c r="D22" i="3"/>
  <c r="D23" i="3"/>
  <c r="D24" i="3"/>
  <c r="D25" i="3"/>
  <c r="D14" i="3"/>
  <c r="E17" i="1"/>
  <c r="M6" i="1"/>
  <c r="E47" i="18"/>
  <c r="G47" i="18"/>
  <c r="E46" i="16"/>
  <c r="G46" i="16"/>
  <c r="E47" i="16"/>
  <c r="G47" i="16"/>
  <c r="E46" i="14"/>
  <c r="G46" i="14"/>
  <c r="E47" i="14"/>
  <c r="G47" i="14"/>
  <c r="E47" i="13"/>
  <c r="G4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18" i="14"/>
  <c r="E19" i="14"/>
  <c r="E20" i="14"/>
  <c r="E21" i="14"/>
  <c r="E22" i="14"/>
  <c r="G22" i="14"/>
  <c r="E23" i="14"/>
  <c r="E24" i="14"/>
  <c r="G24" i="14"/>
  <c r="E25" i="14"/>
  <c r="E26" i="14"/>
  <c r="E27" i="14"/>
  <c r="E28" i="14"/>
  <c r="G28" i="14"/>
  <c r="E29" i="14"/>
  <c r="E30" i="14"/>
  <c r="G30" i="14"/>
  <c r="E31" i="14"/>
  <c r="E32" i="14"/>
  <c r="E33" i="14"/>
  <c r="E34" i="14"/>
  <c r="G34" i="14"/>
  <c r="E35" i="14"/>
  <c r="E36" i="14"/>
  <c r="G36" i="14"/>
  <c r="E37" i="14"/>
  <c r="E38" i="14"/>
  <c r="G38" i="14"/>
  <c r="E39" i="14"/>
  <c r="E40" i="14"/>
  <c r="E41" i="14"/>
  <c r="E42" i="14"/>
  <c r="G42" i="14"/>
  <c r="E43" i="14"/>
  <c r="E44" i="14"/>
  <c r="G44" i="14"/>
  <c r="E45" i="14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17" i="13"/>
  <c r="E17" i="14"/>
  <c r="E17" i="16"/>
  <c r="E17" i="17"/>
  <c r="E17" i="18"/>
  <c r="E17" i="15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17" i="12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17" i="11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17" i="9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17" i="8"/>
  <c r="G18" i="9"/>
  <c r="E20" i="1"/>
  <c r="E21" i="1"/>
  <c r="E22" i="1"/>
  <c r="E19" i="1"/>
  <c r="C7" i="11"/>
  <c r="B18" i="2" s="1"/>
  <c r="H47" i="9"/>
  <c r="H48" i="9"/>
  <c r="H49" i="9"/>
  <c r="H50" i="9"/>
  <c r="E17" i="7"/>
  <c r="E18" i="7"/>
  <c r="E19" i="7"/>
  <c r="E20" i="7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18" i="13"/>
  <c r="G19" i="13"/>
  <c r="G6" i="13" s="1"/>
  <c r="E20" i="2" s="1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18" i="14"/>
  <c r="G19" i="14"/>
  <c r="G20" i="14"/>
  <c r="G21" i="14"/>
  <c r="G23" i="14"/>
  <c r="G25" i="14"/>
  <c r="G27" i="14"/>
  <c r="G29" i="14"/>
  <c r="G31" i="14"/>
  <c r="G33" i="14"/>
  <c r="G35" i="14"/>
  <c r="G37" i="14"/>
  <c r="G39" i="14"/>
  <c r="G41" i="14"/>
  <c r="G43" i="14"/>
  <c r="G45" i="14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18" i="18"/>
  <c r="G6" i="18" s="1"/>
  <c r="E25" i="2" s="1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18" i="7"/>
  <c r="G19" i="7"/>
  <c r="G20" i="7"/>
  <c r="G17" i="8"/>
  <c r="G6" i="8" s="1"/>
  <c r="E16" i="2" s="1"/>
  <c r="G17" i="9"/>
  <c r="G17" i="11"/>
  <c r="G17" i="12"/>
  <c r="G17" i="13"/>
  <c r="G17" i="14"/>
  <c r="G17" i="15"/>
  <c r="G17" i="16"/>
  <c r="G17" i="17"/>
  <c r="G17" i="18"/>
  <c r="G17" i="7"/>
  <c r="E47" i="9"/>
  <c r="E48" i="9"/>
  <c r="E49" i="9"/>
  <c r="E50" i="9"/>
  <c r="E45" i="7"/>
  <c r="G45" i="7"/>
  <c r="E21" i="7"/>
  <c r="G21" i="7"/>
  <c r="E22" i="7"/>
  <c r="G22" i="7"/>
  <c r="E23" i="7"/>
  <c r="G23" i="7"/>
  <c r="E24" i="7"/>
  <c r="E25" i="7"/>
  <c r="G25" i="7"/>
  <c r="E26" i="7"/>
  <c r="G26" i="7"/>
  <c r="E27" i="7"/>
  <c r="G27" i="7"/>
  <c r="E28" i="7"/>
  <c r="G28" i="7"/>
  <c r="E29" i="7"/>
  <c r="G29" i="7"/>
  <c r="E30" i="7"/>
  <c r="G30" i="7"/>
  <c r="E31" i="7"/>
  <c r="G31" i="7"/>
  <c r="E32" i="7"/>
  <c r="E33" i="7"/>
  <c r="G33" i="7"/>
  <c r="E34" i="7"/>
  <c r="G34" i="7"/>
  <c r="E35" i="7"/>
  <c r="G35" i="7"/>
  <c r="E36" i="7"/>
  <c r="G36" i="7"/>
  <c r="E37" i="7"/>
  <c r="G37" i="7"/>
  <c r="E38" i="7"/>
  <c r="E39" i="7"/>
  <c r="G39" i="7"/>
  <c r="E40" i="7"/>
  <c r="G40" i="7"/>
  <c r="E41" i="7"/>
  <c r="G41" i="7"/>
  <c r="E42" i="7"/>
  <c r="G42" i="7"/>
  <c r="E43" i="7"/>
  <c r="G43" i="7"/>
  <c r="E44" i="7"/>
  <c r="G44" i="7"/>
  <c r="G22" i="1"/>
  <c r="G17" i="1"/>
  <c r="E18" i="1"/>
  <c r="G18" i="1"/>
  <c r="G19" i="1"/>
  <c r="G21" i="1"/>
  <c r="E27" i="1"/>
  <c r="G27" i="1"/>
  <c r="E28" i="1"/>
  <c r="E29" i="1"/>
  <c r="G29" i="1"/>
  <c r="E30" i="1"/>
  <c r="G30" i="1"/>
  <c r="E31" i="1"/>
  <c r="G31" i="1"/>
  <c r="E32" i="1"/>
  <c r="G32" i="1"/>
  <c r="E33" i="1"/>
  <c r="G33" i="1"/>
  <c r="E34" i="1"/>
  <c r="G34" i="1"/>
  <c r="E35" i="1"/>
  <c r="E36" i="1"/>
  <c r="G36" i="1"/>
  <c r="E37" i="1"/>
  <c r="G37" i="1"/>
  <c r="E38" i="1"/>
  <c r="G38" i="1"/>
  <c r="E39" i="1"/>
  <c r="G39" i="1"/>
  <c r="E40" i="1"/>
  <c r="G40" i="1"/>
  <c r="E42" i="1"/>
  <c r="G42" i="1"/>
  <c r="E43" i="1"/>
  <c r="G43" i="1"/>
  <c r="E44" i="1"/>
  <c r="G44" i="1"/>
  <c r="E45" i="1"/>
  <c r="G45" i="1"/>
  <c r="E46" i="1"/>
  <c r="G46" i="1"/>
  <c r="E47" i="1"/>
  <c r="G47" i="1"/>
  <c r="E24" i="1"/>
  <c r="G24" i="1"/>
  <c r="E25" i="1"/>
  <c r="G25" i="1"/>
  <c r="E26" i="1"/>
  <c r="G26" i="1"/>
  <c r="E23" i="1"/>
  <c r="G23" i="1"/>
  <c r="C7" i="1"/>
  <c r="B14" i="2" s="1"/>
  <c r="C7" i="9"/>
  <c r="B17" i="2"/>
  <c r="C7" i="8"/>
  <c r="B16" i="2" s="1"/>
  <c r="C7" i="12"/>
  <c r="B19" i="2"/>
  <c r="C19" i="2" s="1"/>
  <c r="C7" i="13"/>
  <c r="B20" i="2"/>
  <c r="C7" i="14"/>
  <c r="B21" i="2"/>
  <c r="C7" i="15"/>
  <c r="C7" i="16"/>
  <c r="B23" i="2"/>
  <c r="C23" i="2" s="1"/>
  <c r="G7" i="16" s="1"/>
  <c r="C7" i="17"/>
  <c r="B24" i="2" s="1"/>
  <c r="C7" i="18"/>
  <c r="B25" i="2"/>
  <c r="B15" i="2"/>
  <c r="A6" i="18"/>
  <c r="A6" i="17"/>
  <c r="A6" i="16"/>
  <c r="B22" i="2"/>
  <c r="A6" i="15"/>
  <c r="A6" i="14"/>
  <c r="A6" i="13"/>
  <c r="A6" i="12"/>
  <c r="A6" i="11"/>
  <c r="A6" i="9"/>
  <c r="A6" i="8"/>
  <c r="A6" i="7"/>
  <c r="A25" i="3"/>
  <c r="A24" i="3"/>
  <c r="A17" i="17" s="1"/>
  <c r="A23" i="3"/>
  <c r="A22" i="3"/>
  <c r="A17" i="15" s="1"/>
  <c r="N3" i="15" s="1"/>
  <c r="A21" i="3"/>
  <c r="A20" i="3"/>
  <c r="A17" i="13" s="1"/>
  <c r="A19" i="3"/>
  <c r="A19" i="2" s="1"/>
  <c r="A18" i="3"/>
  <c r="A17" i="11" s="1"/>
  <c r="A17" i="3"/>
  <c r="A16" i="3"/>
  <c r="A16" i="2" s="1"/>
  <c r="A15" i="3"/>
  <c r="A17" i="7" s="1"/>
  <c r="A14" i="3"/>
  <c r="A17" i="1" s="1"/>
  <c r="A6" i="1"/>
  <c r="A22" i="2"/>
  <c r="A17" i="8"/>
  <c r="B17" i="8"/>
  <c r="A17" i="14"/>
  <c r="A21" i="2"/>
  <c r="G40" i="14"/>
  <c r="G32" i="14"/>
  <c r="G26" i="14"/>
  <c r="G38" i="7"/>
  <c r="G32" i="7"/>
  <c r="G24" i="7"/>
  <c r="G20" i="1"/>
  <c r="G41" i="1"/>
  <c r="G35" i="1"/>
  <c r="G28" i="1"/>
  <c r="A18" i="2"/>
  <c r="N3" i="8"/>
  <c r="R17" i="8"/>
  <c r="L17" i="8"/>
  <c r="I17" i="8"/>
  <c r="A18" i="8"/>
  <c r="A24" i="2"/>
  <c r="D20" i="2"/>
  <c r="G8" i="13" s="1"/>
  <c r="J7" i="13" s="1"/>
  <c r="C20" i="2"/>
  <c r="G7" i="13" s="1"/>
  <c r="D18" i="2"/>
  <c r="G8" i="11" s="1"/>
  <c r="J7" i="11" s="1"/>
  <c r="D19" i="2"/>
  <c r="G8" i="12" s="1"/>
  <c r="J7" i="12" s="1"/>
  <c r="G7" i="12"/>
  <c r="I18" i="8"/>
  <c r="D24" i="2"/>
  <c r="G8" i="17" s="1"/>
  <c r="J7" i="17" s="1"/>
  <c r="I17" i="17"/>
  <c r="D25" i="2"/>
  <c r="G8" i="18"/>
  <c r="J7" i="18" s="1"/>
  <c r="C25" i="2"/>
  <c r="G7" i="18"/>
  <c r="D22" i="2"/>
  <c r="G8" i="15" s="1"/>
  <c r="J7" i="15" s="1"/>
  <c r="A19" i="8"/>
  <c r="A20" i="8" s="1"/>
  <c r="R18" i="8"/>
  <c r="L18" i="8"/>
  <c r="B18" i="8"/>
  <c r="Q17" i="8"/>
  <c r="H17" i="8" s="1"/>
  <c r="R17" i="1" l="1"/>
  <c r="L17" i="1" s="1"/>
  <c r="B17" i="1"/>
  <c r="N3" i="1"/>
  <c r="A18" i="1"/>
  <c r="I17" i="1"/>
  <c r="R17" i="7"/>
  <c r="L17" i="7" s="1"/>
  <c r="A18" i="7"/>
  <c r="B18" i="7" s="1"/>
  <c r="N3" i="11"/>
  <c r="R17" i="11"/>
  <c r="L17" i="11" s="1"/>
  <c r="I17" i="11"/>
  <c r="Q17" i="11" s="1"/>
  <c r="H17" i="11" s="1"/>
  <c r="A18" i="11"/>
  <c r="B18" i="11" s="1"/>
  <c r="B17" i="11"/>
  <c r="A18" i="13"/>
  <c r="I17" i="13"/>
  <c r="Q17" i="13" s="1"/>
  <c r="H17" i="13" s="1"/>
  <c r="N3" i="13"/>
  <c r="B17" i="13"/>
  <c r="R17" i="13"/>
  <c r="L17" i="13" s="1"/>
  <c r="R20" i="8"/>
  <c r="L20" i="8" s="1"/>
  <c r="B20" i="8"/>
  <c r="A21" i="8"/>
  <c r="I20" i="8"/>
  <c r="C22" i="2"/>
  <c r="G7" i="15" s="1"/>
  <c r="R19" i="8"/>
  <c r="L19" i="8" s="1"/>
  <c r="A14" i="2"/>
  <c r="A3" i="2" s="1"/>
  <c r="A20" i="2"/>
  <c r="A15" i="2"/>
  <c r="A17" i="12"/>
  <c r="G6" i="15"/>
  <c r="E22" i="2" s="1"/>
  <c r="I19" i="8"/>
  <c r="B19" i="8"/>
  <c r="Q18" i="8"/>
  <c r="H18" i="8" s="1"/>
  <c r="A17" i="2"/>
  <c r="A17" i="9"/>
  <c r="A18" i="15"/>
  <c r="I17" i="15"/>
  <c r="R17" i="15"/>
  <c r="L17" i="15" s="1"/>
  <c r="B17" i="15"/>
  <c r="D15" i="2"/>
  <c r="G8" i="7" s="1"/>
  <c r="J7" i="7" s="1"/>
  <c r="C15" i="2"/>
  <c r="G7" i="7" s="1"/>
  <c r="D14" i="2"/>
  <c r="G8" i="1" s="1"/>
  <c r="J7" i="1" s="1"/>
  <c r="C14" i="2"/>
  <c r="G7" i="1" s="1"/>
  <c r="I18" i="7"/>
  <c r="A19" i="7"/>
  <c r="R18" i="7"/>
  <c r="L18" i="7" s="1"/>
  <c r="N3" i="14"/>
  <c r="A18" i="14"/>
  <c r="I17" i="14"/>
  <c r="R17" i="14"/>
  <c r="L17" i="14" s="1"/>
  <c r="B17" i="14"/>
  <c r="N3" i="7"/>
  <c r="B17" i="7"/>
  <c r="I17" i="7"/>
  <c r="A17" i="16"/>
  <c r="A23" i="2"/>
  <c r="C16" i="2"/>
  <c r="G7" i="8" s="1"/>
  <c r="D16" i="2"/>
  <c r="G8" i="8" s="1"/>
  <c r="J7" i="8" s="1"/>
  <c r="G6" i="1"/>
  <c r="E14" i="2" s="1"/>
  <c r="F14" i="2" s="1"/>
  <c r="G6" i="14"/>
  <c r="E21" i="2" s="1"/>
  <c r="G6" i="9"/>
  <c r="E17" i="2" s="1"/>
  <c r="G6" i="7"/>
  <c r="E15" i="2" s="1"/>
  <c r="G6" i="17"/>
  <c r="E24" i="2" s="1"/>
  <c r="G6" i="16"/>
  <c r="E23" i="2" s="1"/>
  <c r="G6" i="12"/>
  <c r="E19" i="2" s="1"/>
  <c r="G6" i="11"/>
  <c r="E18" i="2" s="1"/>
  <c r="A3" i="14"/>
  <c r="A3" i="8"/>
  <c r="A9" i="2"/>
  <c r="R17" i="17"/>
  <c r="L17" i="17" s="1"/>
  <c r="Q17" i="17" s="1"/>
  <c r="B17" i="17"/>
  <c r="N3" i="17"/>
  <c r="A18" i="17"/>
  <c r="C17" i="2"/>
  <c r="G7" i="9" s="1"/>
  <c r="D17" i="2"/>
  <c r="G8" i="9" s="1"/>
  <c r="J7" i="9" s="1"/>
  <c r="I18" i="11"/>
  <c r="R18" i="11"/>
  <c r="L18" i="11" s="1"/>
  <c r="A19" i="11"/>
  <c r="A17" i="18"/>
  <c r="A25" i="2"/>
  <c r="D23" i="2"/>
  <c r="G8" i="16" s="1"/>
  <c r="J7" i="16" s="1"/>
  <c r="C24" i="2"/>
  <c r="G7" i="17" s="1"/>
  <c r="D21" i="2"/>
  <c r="G8" i="14" s="1"/>
  <c r="J7" i="14" s="1"/>
  <c r="C21" i="2"/>
  <c r="G7" i="14" s="1"/>
  <c r="A3" i="9" l="1"/>
  <c r="A3" i="11"/>
  <c r="A3" i="16"/>
  <c r="A3" i="1"/>
  <c r="A3" i="18"/>
  <c r="A3" i="13"/>
  <c r="A3" i="12"/>
  <c r="A3" i="7"/>
  <c r="A3" i="17"/>
  <c r="B21" i="8"/>
  <c r="I21" i="8"/>
  <c r="Q21" i="8" s="1"/>
  <c r="H21" i="8" s="1"/>
  <c r="R21" i="8"/>
  <c r="L21" i="8" s="1"/>
  <c r="A22" i="8"/>
  <c r="A19" i="1"/>
  <c r="B18" i="1"/>
  <c r="H18" i="1" s="1"/>
  <c r="I18" i="1"/>
  <c r="Q18" i="1" s="1"/>
  <c r="R18" i="1"/>
  <c r="L18" i="1" s="1"/>
  <c r="A27" i="2"/>
  <c r="Q17" i="7"/>
  <c r="H17" i="7" s="1"/>
  <c r="Q17" i="14"/>
  <c r="Q17" i="15"/>
  <c r="B17" i="12"/>
  <c r="N3" i="12"/>
  <c r="I17" i="12"/>
  <c r="A18" i="12"/>
  <c r="R17" i="12"/>
  <c r="L17" i="12" s="1"/>
  <c r="Q19" i="8"/>
  <c r="H19" i="8" s="1"/>
  <c r="A3" i="15"/>
  <c r="Q20" i="8"/>
  <c r="H20" i="8" s="1"/>
  <c r="B18" i="13"/>
  <c r="H18" i="13" s="1"/>
  <c r="R18" i="13"/>
  <c r="L18" i="13" s="1"/>
  <c r="Q18" i="13" s="1"/>
  <c r="I18" i="13"/>
  <c r="A19" i="13"/>
  <c r="Q17" i="1"/>
  <c r="H17" i="1" s="1"/>
  <c r="A18" i="18"/>
  <c r="N3" i="18"/>
  <c r="R17" i="18"/>
  <c r="L17" i="18" s="1"/>
  <c r="B17" i="18"/>
  <c r="I17" i="18"/>
  <c r="Q18" i="11"/>
  <c r="H18" i="11" s="1"/>
  <c r="A19" i="17"/>
  <c r="R18" i="17"/>
  <c r="L18" i="17" s="1"/>
  <c r="B18" i="17"/>
  <c r="I18" i="17"/>
  <c r="B18" i="14"/>
  <c r="A19" i="14"/>
  <c r="I18" i="14"/>
  <c r="R18" i="14"/>
  <c r="L18" i="14" s="1"/>
  <c r="Q18" i="7"/>
  <c r="H18" i="7" s="1"/>
  <c r="B18" i="15"/>
  <c r="I18" i="15"/>
  <c r="A19" i="15"/>
  <c r="R18" i="15"/>
  <c r="L18" i="15" s="1"/>
  <c r="F15" i="2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B17" i="16"/>
  <c r="A18" i="16"/>
  <c r="N3" i="16"/>
  <c r="I17" i="16"/>
  <c r="R17" i="16"/>
  <c r="L17" i="16" s="1"/>
  <c r="H17" i="14"/>
  <c r="H17" i="15"/>
  <c r="B17" i="9"/>
  <c r="A18" i="9"/>
  <c r="I17" i="9"/>
  <c r="N3" i="9"/>
  <c r="R17" i="9"/>
  <c r="L17" i="9" s="1"/>
  <c r="I19" i="7"/>
  <c r="B19" i="7"/>
  <c r="R19" i="7"/>
  <c r="L19" i="7" s="1"/>
  <c r="A20" i="7"/>
  <c r="R19" i="11"/>
  <c r="L19" i="11" s="1"/>
  <c r="B19" i="11"/>
  <c r="A20" i="11"/>
  <c r="I19" i="11"/>
  <c r="Q19" i="11" s="1"/>
  <c r="H17" i="17"/>
  <c r="R19" i="13" l="1"/>
  <c r="L19" i="13" s="1"/>
  <c r="A20" i="13"/>
  <c r="B19" i="13"/>
  <c r="I19" i="13"/>
  <c r="Q18" i="17"/>
  <c r="Q17" i="12"/>
  <c r="H17" i="12"/>
  <c r="I19" i="1"/>
  <c r="A20" i="1"/>
  <c r="R19" i="1"/>
  <c r="L19" i="1" s="1"/>
  <c r="B19" i="1"/>
  <c r="H19" i="1" s="1"/>
  <c r="H19" i="11"/>
  <c r="Q18" i="15"/>
  <c r="I18" i="12"/>
  <c r="A19" i="12"/>
  <c r="R18" i="12"/>
  <c r="L18" i="12" s="1"/>
  <c r="B18" i="12"/>
  <c r="A23" i="8"/>
  <c r="B22" i="8"/>
  <c r="I22" i="8"/>
  <c r="Q22" i="8" s="1"/>
  <c r="H22" i="8" s="1"/>
  <c r="R22" i="8"/>
  <c r="L22" i="8" s="1"/>
  <c r="B20" i="11"/>
  <c r="A21" i="11"/>
  <c r="R20" i="11"/>
  <c r="L20" i="11" s="1"/>
  <c r="I20" i="11"/>
  <c r="Q17" i="16"/>
  <c r="H17" i="16" s="1"/>
  <c r="H18" i="15"/>
  <c r="Q18" i="14"/>
  <c r="H18" i="14" s="1"/>
  <c r="B20" i="7"/>
  <c r="I20" i="7"/>
  <c r="R20" i="7"/>
  <c r="L20" i="7" s="1"/>
  <c r="A21" i="7"/>
  <c r="R19" i="14"/>
  <c r="L19" i="14" s="1"/>
  <c r="A20" i="14"/>
  <c r="I19" i="14"/>
  <c r="B19" i="14"/>
  <c r="H18" i="17"/>
  <c r="Q17" i="18"/>
  <c r="H17" i="18" s="1"/>
  <c r="I18" i="18"/>
  <c r="B18" i="18"/>
  <c r="R18" i="18"/>
  <c r="L18" i="18" s="1"/>
  <c r="A19" i="18"/>
  <c r="B18" i="9"/>
  <c r="R18" i="9"/>
  <c r="L18" i="9" s="1"/>
  <c r="I18" i="9"/>
  <c r="A19" i="9"/>
  <c r="B19" i="17"/>
  <c r="R19" i="17"/>
  <c r="L19" i="17" s="1"/>
  <c r="A20" i="17"/>
  <c r="I19" i="17"/>
  <c r="Q19" i="7"/>
  <c r="H19" i="7" s="1"/>
  <c r="Q17" i="9"/>
  <c r="H17" i="9" s="1"/>
  <c r="R18" i="16"/>
  <c r="L18" i="16" s="1"/>
  <c r="B18" i="16"/>
  <c r="I18" i="16"/>
  <c r="A19" i="16"/>
  <c r="I19" i="15"/>
  <c r="A20" i="15"/>
  <c r="B19" i="15"/>
  <c r="R19" i="15"/>
  <c r="L19" i="15" s="1"/>
  <c r="A20" i="12" l="1"/>
  <c r="B19" i="12"/>
  <c r="I19" i="12"/>
  <c r="R19" i="12"/>
  <c r="L19" i="12" s="1"/>
  <c r="Q19" i="12" s="1"/>
  <c r="B23" i="8"/>
  <c r="I23" i="8"/>
  <c r="R23" i="8"/>
  <c r="L23" i="8" s="1"/>
  <c r="A24" i="8"/>
  <c r="Q18" i="12"/>
  <c r="H18" i="12" s="1"/>
  <c r="A21" i="13"/>
  <c r="B20" i="13"/>
  <c r="H20" i="13" s="1"/>
  <c r="I20" i="13"/>
  <c r="R20" i="13"/>
  <c r="L20" i="13" s="1"/>
  <c r="Q20" i="13" s="1"/>
  <c r="Q19" i="15"/>
  <c r="Q19" i="17"/>
  <c r="H19" i="17" s="1"/>
  <c r="Q18" i="18"/>
  <c r="H18" i="18" s="1"/>
  <c r="Q19" i="14"/>
  <c r="H19" i="14" s="1"/>
  <c r="Q20" i="11"/>
  <c r="B20" i="1"/>
  <c r="H20" i="1" s="1"/>
  <c r="I20" i="1"/>
  <c r="A21" i="1"/>
  <c r="R20" i="1"/>
  <c r="L20" i="1" s="1"/>
  <c r="Q20" i="1" s="1"/>
  <c r="Q19" i="13"/>
  <c r="H19" i="13" s="1"/>
  <c r="A21" i="15"/>
  <c r="B20" i="15"/>
  <c r="R20" i="15"/>
  <c r="L20" i="15" s="1"/>
  <c r="I20" i="15"/>
  <c r="Q18" i="9"/>
  <c r="Q20" i="7"/>
  <c r="H20" i="7" s="1"/>
  <c r="H20" i="11"/>
  <c r="B19" i="16"/>
  <c r="A20" i="16"/>
  <c r="R19" i="16"/>
  <c r="L19" i="16" s="1"/>
  <c r="I19" i="16"/>
  <c r="Q19" i="16" s="1"/>
  <c r="H18" i="9"/>
  <c r="B21" i="7"/>
  <c r="A22" i="7"/>
  <c r="R21" i="7"/>
  <c r="L21" i="7" s="1"/>
  <c r="I21" i="7"/>
  <c r="Q21" i="7" s="1"/>
  <c r="H19" i="15"/>
  <c r="Q18" i="16"/>
  <c r="H18" i="16" s="1"/>
  <c r="R20" i="17"/>
  <c r="L20" i="17" s="1"/>
  <c r="A21" i="17"/>
  <c r="B20" i="17"/>
  <c r="I20" i="17"/>
  <c r="B19" i="9"/>
  <c r="A20" i="9"/>
  <c r="I19" i="9"/>
  <c r="R19" i="9"/>
  <c r="L19" i="9" s="1"/>
  <c r="R19" i="18"/>
  <c r="L19" i="18" s="1"/>
  <c r="B19" i="18"/>
  <c r="A20" i="18"/>
  <c r="I19" i="18"/>
  <c r="A21" i="14"/>
  <c r="B20" i="14"/>
  <c r="I20" i="14"/>
  <c r="R20" i="14"/>
  <c r="L20" i="14" s="1"/>
  <c r="R21" i="11"/>
  <c r="L21" i="11" s="1"/>
  <c r="B21" i="11"/>
  <c r="I21" i="11"/>
  <c r="Q21" i="11" s="1"/>
  <c r="A22" i="11"/>
  <c r="A22" i="1" l="1"/>
  <c r="R21" i="1"/>
  <c r="L21" i="1" s="1"/>
  <c r="B21" i="1"/>
  <c r="I21" i="1"/>
  <c r="Q21" i="1" s="1"/>
  <c r="H19" i="12"/>
  <c r="Q20" i="14"/>
  <c r="Q19" i="9"/>
  <c r="H19" i="9" s="1"/>
  <c r="A25" i="8"/>
  <c r="B24" i="8"/>
  <c r="I24" i="8"/>
  <c r="R24" i="8"/>
  <c r="L24" i="8" s="1"/>
  <c r="I21" i="13"/>
  <c r="Q21" i="13" s="1"/>
  <c r="R21" i="13"/>
  <c r="L21" i="13" s="1"/>
  <c r="B21" i="13"/>
  <c r="H21" i="13" s="1"/>
  <c r="A22" i="13"/>
  <c r="Q23" i="8"/>
  <c r="H23" i="8" s="1"/>
  <c r="A21" i="12"/>
  <c r="R20" i="12"/>
  <c r="L20" i="12" s="1"/>
  <c r="B20" i="12"/>
  <c r="I20" i="12"/>
  <c r="I21" i="14"/>
  <c r="A22" i="14"/>
  <c r="R21" i="14"/>
  <c r="L21" i="14" s="1"/>
  <c r="B21" i="14"/>
  <c r="A21" i="16"/>
  <c r="I20" i="16"/>
  <c r="Q20" i="16" s="1"/>
  <c r="R20" i="16"/>
  <c r="L20" i="16" s="1"/>
  <c r="B20" i="16"/>
  <c r="R21" i="15"/>
  <c r="L21" i="15" s="1"/>
  <c r="A22" i="15"/>
  <c r="I21" i="15"/>
  <c r="B21" i="15"/>
  <c r="H21" i="11"/>
  <c r="Q19" i="18"/>
  <c r="H19" i="18" s="1"/>
  <c r="Q20" i="17"/>
  <c r="H20" i="17" s="1"/>
  <c r="H19" i="16"/>
  <c r="Q20" i="15"/>
  <c r="B20" i="18"/>
  <c r="I20" i="18"/>
  <c r="Q20" i="18" s="1"/>
  <c r="R20" i="18"/>
  <c r="L20" i="18" s="1"/>
  <c r="A21" i="18"/>
  <c r="A23" i="7"/>
  <c r="R22" i="7"/>
  <c r="L22" i="7" s="1"/>
  <c r="B22" i="7"/>
  <c r="I22" i="7"/>
  <c r="A23" i="11"/>
  <c r="R22" i="11"/>
  <c r="L22" i="11" s="1"/>
  <c r="B22" i="11"/>
  <c r="I22" i="11"/>
  <c r="Q22" i="11" s="1"/>
  <c r="H20" i="14"/>
  <c r="R20" i="9"/>
  <c r="L20" i="9" s="1"/>
  <c r="A21" i="9"/>
  <c r="I20" i="9"/>
  <c r="Q20" i="9" s="1"/>
  <c r="B20" i="9"/>
  <c r="I21" i="17"/>
  <c r="A22" i="17"/>
  <c r="R21" i="17"/>
  <c r="L21" i="17" s="1"/>
  <c r="B21" i="17"/>
  <c r="H21" i="7"/>
  <c r="H20" i="15"/>
  <c r="B21" i="12" l="1"/>
  <c r="A22" i="12"/>
  <c r="I21" i="12"/>
  <c r="R21" i="12"/>
  <c r="L21" i="12" s="1"/>
  <c r="Q24" i="8"/>
  <c r="H21" i="1"/>
  <c r="Q20" i="12"/>
  <c r="H20" i="12" s="1"/>
  <c r="H24" i="8"/>
  <c r="Q21" i="15"/>
  <c r="A23" i="13"/>
  <c r="B22" i="13"/>
  <c r="I22" i="13"/>
  <c r="Q22" i="13" s="1"/>
  <c r="H22" i="13" s="1"/>
  <c r="R22" i="13"/>
  <c r="L22" i="13" s="1"/>
  <c r="A26" i="8"/>
  <c r="B25" i="8"/>
  <c r="I25" i="8"/>
  <c r="Q25" i="8" s="1"/>
  <c r="H25" i="8" s="1"/>
  <c r="R25" i="8"/>
  <c r="L25" i="8" s="1"/>
  <c r="B22" i="1"/>
  <c r="R22" i="1"/>
  <c r="L22" i="1" s="1"/>
  <c r="I22" i="1"/>
  <c r="Q22" i="1" s="1"/>
  <c r="H22" i="1" s="1"/>
  <c r="A23" i="1"/>
  <c r="I22" i="17"/>
  <c r="B22" i="17"/>
  <c r="R22" i="17"/>
  <c r="L22" i="17" s="1"/>
  <c r="A23" i="17"/>
  <c r="A22" i="9"/>
  <c r="R21" i="9"/>
  <c r="L21" i="9" s="1"/>
  <c r="B21" i="9"/>
  <c r="I21" i="9"/>
  <c r="B23" i="7"/>
  <c r="I23" i="7"/>
  <c r="R23" i="7"/>
  <c r="L23" i="7" s="1"/>
  <c r="A24" i="7"/>
  <c r="R22" i="15"/>
  <c r="L22" i="15" s="1"/>
  <c r="I22" i="15"/>
  <c r="B22" i="15"/>
  <c r="A23" i="15"/>
  <c r="I22" i="14"/>
  <c r="R22" i="14"/>
  <c r="L22" i="14" s="1"/>
  <c r="A23" i="14"/>
  <c r="B22" i="14"/>
  <c r="Q21" i="17"/>
  <c r="H22" i="11"/>
  <c r="Q22" i="7"/>
  <c r="H22" i="7" s="1"/>
  <c r="H20" i="18"/>
  <c r="A22" i="16"/>
  <c r="I21" i="16"/>
  <c r="Q21" i="16" s="1"/>
  <c r="B21" i="16"/>
  <c r="R21" i="16"/>
  <c r="L21" i="16" s="1"/>
  <c r="Q21" i="14"/>
  <c r="H21" i="17"/>
  <c r="H20" i="9"/>
  <c r="B21" i="18"/>
  <c r="A22" i="18"/>
  <c r="I21" i="18"/>
  <c r="R21" i="18"/>
  <c r="L21" i="18" s="1"/>
  <c r="H21" i="15"/>
  <c r="H20" i="16"/>
  <c r="H21" i="14"/>
  <c r="I23" i="11"/>
  <c r="A24" i="11"/>
  <c r="R23" i="11"/>
  <c r="L23" i="11" s="1"/>
  <c r="B23" i="11"/>
  <c r="Q21" i="12" l="1"/>
  <c r="H21" i="12" s="1"/>
  <c r="I26" i="8"/>
  <c r="R26" i="8"/>
  <c r="L26" i="8" s="1"/>
  <c r="B26" i="8"/>
  <c r="A27" i="8"/>
  <c r="B23" i="13"/>
  <c r="R23" i="13"/>
  <c r="L23" i="13" s="1"/>
  <c r="A24" i="13"/>
  <c r="I23" i="13"/>
  <c r="I22" i="12"/>
  <c r="Q22" i="12" s="1"/>
  <c r="H22" i="12" s="1"/>
  <c r="A23" i="12"/>
  <c r="R22" i="12"/>
  <c r="L22" i="12" s="1"/>
  <c r="B22" i="12"/>
  <c r="A24" i="1"/>
  <c r="R23" i="1"/>
  <c r="L23" i="1" s="1"/>
  <c r="I23" i="1"/>
  <c r="B23" i="1"/>
  <c r="Q23" i="11"/>
  <c r="Q21" i="18"/>
  <c r="A23" i="9"/>
  <c r="I22" i="9"/>
  <c r="R22" i="9"/>
  <c r="L22" i="9" s="1"/>
  <c r="B22" i="9"/>
  <c r="Q22" i="17"/>
  <c r="H23" i="11"/>
  <c r="B22" i="18"/>
  <c r="A23" i="18"/>
  <c r="I22" i="18"/>
  <c r="R22" i="18"/>
  <c r="L22" i="18" s="1"/>
  <c r="H21" i="16"/>
  <c r="R23" i="14"/>
  <c r="L23" i="14" s="1"/>
  <c r="B23" i="14"/>
  <c r="A24" i="14"/>
  <c r="I23" i="14"/>
  <c r="B23" i="15"/>
  <c r="A24" i="15"/>
  <c r="R23" i="15"/>
  <c r="L23" i="15" s="1"/>
  <c r="I23" i="15"/>
  <c r="A25" i="7"/>
  <c r="R24" i="7"/>
  <c r="L24" i="7" s="1"/>
  <c r="B24" i="7"/>
  <c r="I24" i="7"/>
  <c r="Q21" i="9"/>
  <c r="R23" i="17"/>
  <c r="L23" i="17" s="1"/>
  <c r="A24" i="17"/>
  <c r="I23" i="17"/>
  <c r="Q23" i="17" s="1"/>
  <c r="B23" i="17"/>
  <c r="H21" i="18"/>
  <c r="H21" i="9"/>
  <c r="R24" i="11"/>
  <c r="L24" i="11" s="1"/>
  <c r="A25" i="11"/>
  <c r="I24" i="11"/>
  <c r="B24" i="11"/>
  <c r="B22" i="16"/>
  <c r="R22" i="16"/>
  <c r="L22" i="16" s="1"/>
  <c r="I22" i="16"/>
  <c r="A23" i="16"/>
  <c r="Q22" i="14"/>
  <c r="H22" i="14" s="1"/>
  <c r="Q22" i="15"/>
  <c r="H22" i="15" s="1"/>
  <c r="Q23" i="7"/>
  <c r="H23" i="7" s="1"/>
  <c r="H22" i="17"/>
  <c r="Q24" i="7" l="1"/>
  <c r="H24" i="7" s="1"/>
  <c r="Q22" i="16"/>
  <c r="Q23" i="1"/>
  <c r="I24" i="13"/>
  <c r="R24" i="13"/>
  <c r="L24" i="13" s="1"/>
  <c r="A25" i="13"/>
  <c r="B24" i="13"/>
  <c r="B23" i="12"/>
  <c r="R23" i="12"/>
  <c r="L23" i="12" s="1"/>
  <c r="A24" i="12"/>
  <c r="I23" i="12"/>
  <c r="Q23" i="12" s="1"/>
  <c r="R24" i="1"/>
  <c r="L24" i="1" s="1"/>
  <c r="A25" i="1"/>
  <c r="I24" i="1"/>
  <c r="Q24" i="1" s="1"/>
  <c r="B24" i="1"/>
  <c r="H24" i="1" s="1"/>
  <c r="Q26" i="8"/>
  <c r="H26" i="8" s="1"/>
  <c r="Q23" i="15"/>
  <c r="H23" i="1"/>
  <c r="Q23" i="13"/>
  <c r="H23" i="13" s="1"/>
  <c r="A28" i="8"/>
  <c r="R27" i="8"/>
  <c r="L27" i="8" s="1"/>
  <c r="B27" i="8"/>
  <c r="I27" i="8"/>
  <c r="B25" i="11"/>
  <c r="R25" i="11"/>
  <c r="L25" i="11" s="1"/>
  <c r="I25" i="11"/>
  <c r="A26" i="11"/>
  <c r="Q23" i="14"/>
  <c r="B23" i="18"/>
  <c r="R23" i="18"/>
  <c r="L23" i="18" s="1"/>
  <c r="A24" i="18"/>
  <c r="I23" i="18"/>
  <c r="H22" i="16"/>
  <c r="B24" i="17"/>
  <c r="A25" i="17"/>
  <c r="I24" i="17"/>
  <c r="Q24" i="17" s="1"/>
  <c r="R24" i="17"/>
  <c r="L24" i="17" s="1"/>
  <c r="R24" i="14"/>
  <c r="L24" i="14" s="1"/>
  <c r="B24" i="14"/>
  <c r="I24" i="14"/>
  <c r="A25" i="14"/>
  <c r="I23" i="16"/>
  <c r="R23" i="16"/>
  <c r="L23" i="16" s="1"/>
  <c r="A24" i="16"/>
  <c r="B23" i="16"/>
  <c r="R24" i="15"/>
  <c r="L24" i="15" s="1"/>
  <c r="I24" i="15"/>
  <c r="A25" i="15"/>
  <c r="B24" i="15"/>
  <c r="H23" i="14"/>
  <c r="Q22" i="9"/>
  <c r="H22" i="9" s="1"/>
  <c r="Q24" i="11"/>
  <c r="H24" i="11" s="1"/>
  <c r="H23" i="17"/>
  <c r="I25" i="7"/>
  <c r="B25" i="7"/>
  <c r="A26" i="7"/>
  <c r="R25" i="7"/>
  <c r="L25" i="7" s="1"/>
  <c r="H23" i="15"/>
  <c r="Q22" i="18"/>
  <c r="H22" i="18" s="1"/>
  <c r="R23" i="9"/>
  <c r="L23" i="9" s="1"/>
  <c r="A24" i="9"/>
  <c r="B23" i="9"/>
  <c r="I23" i="9"/>
  <c r="Q24" i="15" l="1"/>
  <c r="R28" i="8"/>
  <c r="L28" i="8" s="1"/>
  <c r="I28" i="8"/>
  <c r="A29" i="8"/>
  <c r="B28" i="8"/>
  <c r="I25" i="1"/>
  <c r="Q25" i="1" s="1"/>
  <c r="R25" i="1"/>
  <c r="L25" i="1" s="1"/>
  <c r="B25" i="1"/>
  <c r="A26" i="1"/>
  <c r="Q27" i="8"/>
  <c r="H23" i="12"/>
  <c r="Q24" i="13"/>
  <c r="Q25" i="11"/>
  <c r="H27" i="8"/>
  <c r="H24" i="13"/>
  <c r="B24" i="12"/>
  <c r="R24" i="12"/>
  <c r="L24" i="12" s="1"/>
  <c r="I24" i="12"/>
  <c r="Q24" i="12" s="1"/>
  <c r="H24" i="12" s="1"/>
  <c r="A25" i="12"/>
  <c r="R25" i="13"/>
  <c r="L25" i="13" s="1"/>
  <c r="A26" i="13"/>
  <c r="B25" i="13"/>
  <c r="H25" i="13" s="1"/>
  <c r="I25" i="13"/>
  <c r="Q25" i="13" s="1"/>
  <c r="R24" i="18"/>
  <c r="L24" i="18" s="1"/>
  <c r="A25" i="18"/>
  <c r="I24" i="18"/>
  <c r="Q24" i="18" s="1"/>
  <c r="B24" i="18"/>
  <c r="I26" i="11"/>
  <c r="B26" i="11"/>
  <c r="R26" i="11"/>
  <c r="L26" i="11" s="1"/>
  <c r="A27" i="11"/>
  <c r="A27" i="7"/>
  <c r="B26" i="7"/>
  <c r="I26" i="7"/>
  <c r="R26" i="7"/>
  <c r="L26" i="7" s="1"/>
  <c r="B24" i="16"/>
  <c r="R24" i="16"/>
  <c r="L24" i="16" s="1"/>
  <c r="I24" i="16"/>
  <c r="A25" i="16"/>
  <c r="A26" i="14"/>
  <c r="B25" i="14"/>
  <c r="R25" i="14"/>
  <c r="L25" i="14" s="1"/>
  <c r="I25" i="14"/>
  <c r="I25" i="17"/>
  <c r="A26" i="17"/>
  <c r="B25" i="17"/>
  <c r="R25" i="17"/>
  <c r="L25" i="17" s="1"/>
  <c r="H24" i="15"/>
  <c r="Q24" i="14"/>
  <c r="H24" i="17"/>
  <c r="Q23" i="9"/>
  <c r="H23" i="9" s="1"/>
  <c r="A25" i="9"/>
  <c r="B24" i="9"/>
  <c r="R24" i="9"/>
  <c r="L24" i="9" s="1"/>
  <c r="I24" i="9"/>
  <c r="Q24" i="9" s="1"/>
  <c r="Q25" i="7"/>
  <c r="H25" i="7" s="1"/>
  <c r="R25" i="15"/>
  <c r="L25" i="15" s="1"/>
  <c r="B25" i="15"/>
  <c r="A26" i="15"/>
  <c r="I25" i="15"/>
  <c r="Q23" i="16"/>
  <c r="H23" i="16" s="1"/>
  <c r="H24" i="14"/>
  <c r="Q23" i="18"/>
  <c r="H23" i="18" s="1"/>
  <c r="H25" i="11"/>
  <c r="Q25" i="15" l="1"/>
  <c r="H25" i="1"/>
  <c r="R29" i="8"/>
  <c r="L29" i="8" s="1"/>
  <c r="B29" i="8"/>
  <c r="A30" i="8"/>
  <c r="I29" i="8"/>
  <c r="Q29" i="8" s="1"/>
  <c r="I25" i="12"/>
  <c r="A26" i="12"/>
  <c r="B25" i="12"/>
  <c r="R25" i="12"/>
  <c r="L25" i="12" s="1"/>
  <c r="Q28" i="8"/>
  <c r="I26" i="13"/>
  <c r="R26" i="13"/>
  <c r="L26" i="13" s="1"/>
  <c r="B26" i="13"/>
  <c r="A27" i="13"/>
  <c r="R26" i="1"/>
  <c r="L26" i="1" s="1"/>
  <c r="B26" i="1"/>
  <c r="A27" i="1"/>
  <c r="I26" i="1"/>
  <c r="Q26" i="1" s="1"/>
  <c r="H28" i="8"/>
  <c r="H25" i="15"/>
  <c r="R26" i="17"/>
  <c r="L26" i="17" s="1"/>
  <c r="I26" i="17"/>
  <c r="A27" i="17"/>
  <c r="B26" i="17"/>
  <c r="Q25" i="17"/>
  <c r="R26" i="14"/>
  <c r="L26" i="14" s="1"/>
  <c r="B26" i="14"/>
  <c r="A27" i="14"/>
  <c r="I26" i="14"/>
  <c r="A28" i="7"/>
  <c r="I27" i="7"/>
  <c r="R27" i="7"/>
  <c r="L27" i="7" s="1"/>
  <c r="B27" i="7"/>
  <c r="Q26" i="11"/>
  <c r="H26" i="11" s="1"/>
  <c r="I25" i="18"/>
  <c r="R25" i="18"/>
  <c r="L25" i="18" s="1"/>
  <c r="B25" i="18"/>
  <c r="A26" i="18"/>
  <c r="H24" i="9"/>
  <c r="Q25" i="14"/>
  <c r="H25" i="14" s="1"/>
  <c r="R25" i="16"/>
  <c r="L25" i="16" s="1"/>
  <c r="A26" i="16"/>
  <c r="I25" i="16"/>
  <c r="B25" i="16"/>
  <c r="A28" i="11"/>
  <c r="I27" i="11"/>
  <c r="R27" i="11"/>
  <c r="L27" i="11" s="1"/>
  <c r="B27" i="11"/>
  <c r="R26" i="15"/>
  <c r="L26" i="15" s="1"/>
  <c r="B26" i="15"/>
  <c r="A27" i="15"/>
  <c r="I26" i="15"/>
  <c r="B25" i="9"/>
  <c r="I25" i="9"/>
  <c r="Q25" i="9" s="1"/>
  <c r="A26" i="9"/>
  <c r="R25" i="9"/>
  <c r="L25" i="9" s="1"/>
  <c r="H25" i="17"/>
  <c r="Q24" i="16"/>
  <c r="H24" i="16" s="1"/>
  <c r="Q26" i="7"/>
  <c r="H26" i="7" s="1"/>
  <c r="H24" i="18"/>
  <c r="Q26" i="14" l="1"/>
  <c r="Q26" i="17"/>
  <c r="Q26" i="13"/>
  <c r="I26" i="12"/>
  <c r="R26" i="12"/>
  <c r="L26" i="12" s="1"/>
  <c r="A27" i="12"/>
  <c r="B26" i="12"/>
  <c r="H29" i="8"/>
  <c r="Q26" i="15"/>
  <c r="H26" i="1"/>
  <c r="R27" i="13"/>
  <c r="L27" i="13" s="1"/>
  <c r="I27" i="13"/>
  <c r="Q27" i="13" s="1"/>
  <c r="B27" i="13"/>
  <c r="A28" i="13"/>
  <c r="Q25" i="12"/>
  <c r="B27" i="1"/>
  <c r="I27" i="1"/>
  <c r="Q27" i="1" s="1"/>
  <c r="A28" i="1"/>
  <c r="R27" i="1"/>
  <c r="L27" i="1" s="1"/>
  <c r="H26" i="13"/>
  <c r="H25" i="12"/>
  <c r="R30" i="8"/>
  <c r="L30" i="8" s="1"/>
  <c r="B30" i="8"/>
  <c r="I30" i="8"/>
  <c r="A31" i="8"/>
  <c r="B28" i="11"/>
  <c r="I28" i="11"/>
  <c r="A29" i="11"/>
  <c r="R28" i="11"/>
  <c r="L28" i="11" s="1"/>
  <c r="B26" i="18"/>
  <c r="R26" i="18"/>
  <c r="L26" i="18" s="1"/>
  <c r="I26" i="18"/>
  <c r="A27" i="18"/>
  <c r="B28" i="7"/>
  <c r="A29" i="7"/>
  <c r="I28" i="7"/>
  <c r="R28" i="7"/>
  <c r="L28" i="7" s="1"/>
  <c r="B26" i="9"/>
  <c r="R26" i="9"/>
  <c r="L26" i="9" s="1"/>
  <c r="I26" i="9"/>
  <c r="Q26" i="9" s="1"/>
  <c r="A27" i="9"/>
  <c r="A28" i="15"/>
  <c r="B27" i="15"/>
  <c r="I27" i="15"/>
  <c r="Q27" i="15" s="1"/>
  <c r="R27" i="15"/>
  <c r="L27" i="15" s="1"/>
  <c r="R27" i="14"/>
  <c r="L27" i="14" s="1"/>
  <c r="I27" i="14"/>
  <c r="Q27" i="14" s="1"/>
  <c r="A28" i="14"/>
  <c r="B27" i="14"/>
  <c r="H26" i="15"/>
  <c r="Q25" i="16"/>
  <c r="H25" i="16" s="1"/>
  <c r="H26" i="14"/>
  <c r="H26" i="17"/>
  <c r="H25" i="9"/>
  <c r="Q27" i="11"/>
  <c r="H27" i="11" s="1"/>
  <c r="I26" i="16"/>
  <c r="Q26" i="16" s="1"/>
  <c r="A27" i="16"/>
  <c r="B26" i="16"/>
  <c r="R26" i="16"/>
  <c r="L26" i="16" s="1"/>
  <c r="Q25" i="18"/>
  <c r="H25" i="18" s="1"/>
  <c r="Q27" i="7"/>
  <c r="H27" i="7" s="1"/>
  <c r="I27" i="17"/>
  <c r="R27" i="17"/>
  <c r="L27" i="17" s="1"/>
  <c r="B27" i="17"/>
  <c r="A28" i="17"/>
  <c r="Q30" i="8" l="1"/>
  <c r="H27" i="1"/>
  <c r="H27" i="13"/>
  <c r="Q26" i="12"/>
  <c r="H26" i="12" s="1"/>
  <c r="H30" i="8"/>
  <c r="A29" i="1"/>
  <c r="I28" i="1"/>
  <c r="R28" i="1"/>
  <c r="L28" i="1" s="1"/>
  <c r="B28" i="1"/>
  <c r="A29" i="13"/>
  <c r="B28" i="13"/>
  <c r="I28" i="13"/>
  <c r="Q28" i="13" s="1"/>
  <c r="R28" i="13"/>
  <c r="L28" i="13" s="1"/>
  <c r="A28" i="12"/>
  <c r="R27" i="12"/>
  <c r="L27" i="12" s="1"/>
  <c r="B27" i="12"/>
  <c r="I27" i="12"/>
  <c r="B31" i="8"/>
  <c r="R31" i="8"/>
  <c r="L31" i="8" s="1"/>
  <c r="I31" i="8"/>
  <c r="Q31" i="8" s="1"/>
  <c r="H31" i="8" s="1"/>
  <c r="A32" i="8"/>
  <c r="A28" i="18"/>
  <c r="I27" i="18"/>
  <c r="Q27" i="18" s="1"/>
  <c r="B27" i="18"/>
  <c r="R27" i="18"/>
  <c r="L27" i="18" s="1"/>
  <c r="H27" i="15"/>
  <c r="Q28" i="7"/>
  <c r="Q26" i="18"/>
  <c r="A30" i="11"/>
  <c r="I29" i="11"/>
  <c r="R29" i="11"/>
  <c r="L29" i="11" s="1"/>
  <c r="B29" i="11"/>
  <c r="R28" i="17"/>
  <c r="L28" i="17" s="1"/>
  <c r="I28" i="17"/>
  <c r="B28" i="17"/>
  <c r="A29" i="17"/>
  <c r="H26" i="16"/>
  <c r="H27" i="14"/>
  <c r="R28" i="15"/>
  <c r="L28" i="15" s="1"/>
  <c r="I28" i="15"/>
  <c r="Q28" i="15" s="1"/>
  <c r="B28" i="15"/>
  <c r="A29" i="15"/>
  <c r="H26" i="9"/>
  <c r="I29" i="7"/>
  <c r="Q29" i="7" s="1"/>
  <c r="A30" i="7"/>
  <c r="B29" i="7"/>
  <c r="R29" i="7"/>
  <c r="L29" i="7" s="1"/>
  <c r="Q28" i="11"/>
  <c r="H28" i="11" s="1"/>
  <c r="Q27" i="17"/>
  <c r="H27" i="17"/>
  <c r="B27" i="16"/>
  <c r="I27" i="16"/>
  <c r="A28" i="16"/>
  <c r="R27" i="16"/>
  <c r="L27" i="16" s="1"/>
  <c r="A29" i="14"/>
  <c r="I28" i="14"/>
  <c r="Q28" i="14" s="1"/>
  <c r="B28" i="14"/>
  <c r="R28" i="14"/>
  <c r="L28" i="14" s="1"/>
  <c r="R27" i="9"/>
  <c r="L27" i="9" s="1"/>
  <c r="B27" i="9"/>
  <c r="A28" i="9"/>
  <c r="I27" i="9"/>
  <c r="H28" i="7"/>
  <c r="H26" i="18"/>
  <c r="Q27" i="16" l="1"/>
  <c r="H28" i="13"/>
  <c r="Q28" i="1"/>
  <c r="H28" i="1" s="1"/>
  <c r="A29" i="12"/>
  <c r="R28" i="12"/>
  <c r="L28" i="12" s="1"/>
  <c r="B28" i="12"/>
  <c r="I28" i="12"/>
  <c r="Q28" i="12" s="1"/>
  <c r="I29" i="13"/>
  <c r="B29" i="13"/>
  <c r="A30" i="13"/>
  <c r="R29" i="13"/>
  <c r="L29" i="13" s="1"/>
  <c r="I29" i="1"/>
  <c r="R29" i="1"/>
  <c r="L29" i="1" s="1"/>
  <c r="B29" i="1"/>
  <c r="A30" i="1"/>
  <c r="B32" i="8"/>
  <c r="I32" i="8"/>
  <c r="Q32" i="8" s="1"/>
  <c r="A33" i="8"/>
  <c r="R32" i="8"/>
  <c r="L32" i="8" s="1"/>
  <c r="Q27" i="12"/>
  <c r="H27" i="12" s="1"/>
  <c r="R29" i="14"/>
  <c r="L29" i="14" s="1"/>
  <c r="A30" i="14"/>
  <c r="B29" i="14"/>
  <c r="I29" i="14"/>
  <c r="R29" i="17"/>
  <c r="L29" i="17" s="1"/>
  <c r="B29" i="17"/>
  <c r="I29" i="17"/>
  <c r="A30" i="17"/>
  <c r="H27" i="18"/>
  <c r="H27" i="16"/>
  <c r="H29" i="7"/>
  <c r="B29" i="15"/>
  <c r="I29" i="15"/>
  <c r="R29" i="15"/>
  <c r="L29" i="15" s="1"/>
  <c r="A30" i="15"/>
  <c r="A29" i="16"/>
  <c r="B28" i="16"/>
  <c r="I28" i="16"/>
  <c r="Q28" i="16" s="1"/>
  <c r="R28" i="16"/>
  <c r="L28" i="16" s="1"/>
  <c r="Q27" i="9"/>
  <c r="H27" i="9" s="1"/>
  <c r="R28" i="9"/>
  <c r="L28" i="9" s="1"/>
  <c r="I28" i="9"/>
  <c r="Q28" i="9" s="1"/>
  <c r="B28" i="9"/>
  <c r="A29" i="9"/>
  <c r="H28" i="14"/>
  <c r="R30" i="7"/>
  <c r="L30" i="7" s="1"/>
  <c r="A31" i="7"/>
  <c r="B30" i="7"/>
  <c r="I30" i="7"/>
  <c r="H28" i="15"/>
  <c r="Q28" i="17"/>
  <c r="H28" i="17" s="1"/>
  <c r="Q29" i="11"/>
  <c r="H29" i="11" s="1"/>
  <c r="A29" i="18"/>
  <c r="B28" i="18"/>
  <c r="R28" i="18"/>
  <c r="L28" i="18" s="1"/>
  <c r="I28" i="18"/>
  <c r="Q28" i="18" s="1"/>
  <c r="R30" i="11"/>
  <c r="L30" i="11" s="1"/>
  <c r="I30" i="11"/>
  <c r="A31" i="11"/>
  <c r="B30" i="11"/>
  <c r="Q30" i="7" l="1"/>
  <c r="H30" i="7" s="1"/>
  <c r="R30" i="1"/>
  <c r="L30" i="1" s="1"/>
  <c r="I30" i="1"/>
  <c r="A31" i="1"/>
  <c r="B30" i="1"/>
  <c r="Q30" i="11"/>
  <c r="B33" i="8"/>
  <c r="I33" i="8"/>
  <c r="R33" i="8"/>
  <c r="L33" i="8" s="1"/>
  <c r="A34" i="8"/>
  <c r="I30" i="13"/>
  <c r="B30" i="13"/>
  <c r="R30" i="13"/>
  <c r="L30" i="13" s="1"/>
  <c r="A31" i="13"/>
  <c r="H28" i="12"/>
  <c r="Q29" i="14"/>
  <c r="H32" i="8"/>
  <c r="Q29" i="1"/>
  <c r="H29" i="1" s="1"/>
  <c r="Q29" i="13"/>
  <c r="H29" i="13" s="1"/>
  <c r="A30" i="12"/>
  <c r="I29" i="12"/>
  <c r="Q29" i="12" s="1"/>
  <c r="R29" i="12"/>
  <c r="L29" i="12" s="1"/>
  <c r="B29" i="12"/>
  <c r="B31" i="11"/>
  <c r="A32" i="11"/>
  <c r="I31" i="11"/>
  <c r="R31" i="11"/>
  <c r="L31" i="11" s="1"/>
  <c r="H28" i="9"/>
  <c r="Q29" i="15"/>
  <c r="R30" i="17"/>
  <c r="L30" i="17" s="1"/>
  <c r="B30" i="17"/>
  <c r="A31" i="17"/>
  <c r="I30" i="17"/>
  <c r="H29" i="15"/>
  <c r="Q29" i="17"/>
  <c r="H29" i="14"/>
  <c r="H28" i="18"/>
  <c r="H28" i="16"/>
  <c r="R30" i="15"/>
  <c r="L30" i="15" s="1"/>
  <c r="A31" i="15"/>
  <c r="B30" i="15"/>
  <c r="I30" i="15"/>
  <c r="H29" i="17"/>
  <c r="I30" i="14"/>
  <c r="B30" i="14"/>
  <c r="R30" i="14"/>
  <c r="L30" i="14" s="1"/>
  <c r="A31" i="14"/>
  <c r="H30" i="11"/>
  <c r="A30" i="18"/>
  <c r="B29" i="18"/>
  <c r="I29" i="18"/>
  <c r="R29" i="18"/>
  <c r="L29" i="18" s="1"/>
  <c r="I31" i="7"/>
  <c r="R31" i="7"/>
  <c r="L31" i="7" s="1"/>
  <c r="B31" i="7"/>
  <c r="A32" i="7"/>
  <c r="I29" i="9"/>
  <c r="B29" i="9"/>
  <c r="R29" i="9"/>
  <c r="L29" i="9" s="1"/>
  <c r="A30" i="9"/>
  <c r="A30" i="16"/>
  <c r="I29" i="16"/>
  <c r="R29" i="16"/>
  <c r="L29" i="16" s="1"/>
  <c r="B29" i="16"/>
  <c r="H29" i="12" l="1"/>
  <c r="Q30" i="13"/>
  <c r="H30" i="13" s="1"/>
  <c r="Q33" i="8"/>
  <c r="B31" i="1"/>
  <c r="R31" i="1"/>
  <c r="L31" i="1" s="1"/>
  <c r="I31" i="1"/>
  <c r="A32" i="1"/>
  <c r="I31" i="13"/>
  <c r="Q31" i="13" s="1"/>
  <c r="H31" i="13" s="1"/>
  <c r="A32" i="13"/>
  <c r="R31" i="13"/>
  <c r="L31" i="13" s="1"/>
  <c r="B31" i="13"/>
  <c r="H33" i="8"/>
  <c r="Q30" i="1"/>
  <c r="H30" i="1" s="1"/>
  <c r="B30" i="12"/>
  <c r="R30" i="12"/>
  <c r="L30" i="12" s="1"/>
  <c r="A31" i="12"/>
  <c r="I30" i="12"/>
  <c r="Q30" i="12" s="1"/>
  <c r="H30" i="12" s="1"/>
  <c r="R34" i="8"/>
  <c r="L34" i="8" s="1"/>
  <c r="I34" i="8"/>
  <c r="A35" i="8"/>
  <c r="B34" i="8"/>
  <c r="Q29" i="9"/>
  <c r="Q31" i="7"/>
  <c r="H31" i="7" s="1"/>
  <c r="R30" i="18"/>
  <c r="L30" i="18" s="1"/>
  <c r="B30" i="18"/>
  <c r="I30" i="18"/>
  <c r="A31" i="18"/>
  <c r="Q30" i="15"/>
  <c r="Q30" i="17"/>
  <c r="H29" i="9"/>
  <c r="I30" i="16"/>
  <c r="A31" i="16"/>
  <c r="R30" i="16"/>
  <c r="L30" i="16" s="1"/>
  <c r="B30" i="16"/>
  <c r="B30" i="9"/>
  <c r="A31" i="9"/>
  <c r="I30" i="9"/>
  <c r="Q30" i="9" s="1"/>
  <c r="R30" i="9"/>
  <c r="L30" i="9" s="1"/>
  <c r="R32" i="7"/>
  <c r="L32" i="7" s="1"/>
  <c r="A33" i="7"/>
  <c r="B32" i="7"/>
  <c r="I32" i="7"/>
  <c r="H30" i="15"/>
  <c r="B31" i="17"/>
  <c r="A32" i="17"/>
  <c r="R31" i="17"/>
  <c r="L31" i="17" s="1"/>
  <c r="I31" i="17"/>
  <c r="Q31" i="11"/>
  <c r="Q29" i="18"/>
  <c r="H29" i="18" s="1"/>
  <c r="Q30" i="14"/>
  <c r="H30" i="14" s="1"/>
  <c r="A32" i="15"/>
  <c r="R31" i="15"/>
  <c r="L31" i="15" s="1"/>
  <c r="B31" i="15"/>
  <c r="I31" i="15"/>
  <c r="Q31" i="15" s="1"/>
  <c r="H30" i="17"/>
  <c r="B32" i="11"/>
  <c r="A33" i="11"/>
  <c r="I32" i="11"/>
  <c r="R32" i="11"/>
  <c r="L32" i="11" s="1"/>
  <c r="Q29" i="16"/>
  <c r="H29" i="16" s="1"/>
  <c r="B31" i="14"/>
  <c r="A32" i="14"/>
  <c r="R31" i="14"/>
  <c r="L31" i="14" s="1"/>
  <c r="I31" i="14"/>
  <c r="H31" i="11"/>
  <c r="Q32" i="11" l="1"/>
  <c r="H31" i="15"/>
  <c r="Q31" i="1"/>
  <c r="A33" i="13"/>
  <c r="I32" i="13"/>
  <c r="B32" i="13"/>
  <c r="R32" i="13"/>
  <c r="L32" i="13" s="1"/>
  <c r="B35" i="8"/>
  <c r="I35" i="8"/>
  <c r="A36" i="8"/>
  <c r="R35" i="8"/>
  <c r="L35" i="8" s="1"/>
  <c r="A32" i="12"/>
  <c r="I31" i="12"/>
  <c r="B31" i="12"/>
  <c r="R31" i="12"/>
  <c r="L31" i="12" s="1"/>
  <c r="H31" i="1"/>
  <c r="Q34" i="8"/>
  <c r="H34" i="8" s="1"/>
  <c r="B32" i="1"/>
  <c r="R32" i="1"/>
  <c r="L32" i="1" s="1"/>
  <c r="I32" i="1"/>
  <c r="A33" i="1"/>
  <c r="Q31" i="14"/>
  <c r="H31" i="14" s="1"/>
  <c r="B33" i="11"/>
  <c r="A34" i="11"/>
  <c r="I33" i="11"/>
  <c r="R33" i="11"/>
  <c r="L33" i="11" s="1"/>
  <c r="A33" i="17"/>
  <c r="I32" i="17"/>
  <c r="B32" i="17"/>
  <c r="R32" i="17"/>
  <c r="L32" i="17" s="1"/>
  <c r="I33" i="7"/>
  <c r="R33" i="7"/>
  <c r="L33" i="7" s="1"/>
  <c r="B33" i="7"/>
  <c r="A34" i="7"/>
  <c r="A32" i="9"/>
  <c r="R31" i="9"/>
  <c r="L31" i="9" s="1"/>
  <c r="B31" i="9"/>
  <c r="I31" i="9"/>
  <c r="Q31" i="9" s="1"/>
  <c r="H32" i="11"/>
  <c r="A33" i="15"/>
  <c r="I32" i="15"/>
  <c r="Q32" i="15" s="1"/>
  <c r="B32" i="15"/>
  <c r="R32" i="15"/>
  <c r="L32" i="15" s="1"/>
  <c r="H30" i="9"/>
  <c r="I31" i="16"/>
  <c r="A32" i="16"/>
  <c r="B31" i="16"/>
  <c r="R31" i="16"/>
  <c r="L31" i="16" s="1"/>
  <c r="A33" i="14"/>
  <c r="I32" i="14"/>
  <c r="R32" i="14"/>
  <c r="L32" i="14" s="1"/>
  <c r="B32" i="14"/>
  <c r="Q31" i="17"/>
  <c r="H31" i="17" s="1"/>
  <c r="Q32" i="7"/>
  <c r="H32" i="7" s="1"/>
  <c r="Q30" i="16"/>
  <c r="R31" i="18"/>
  <c r="L31" i="18" s="1"/>
  <c r="I31" i="18"/>
  <c r="B31" i="18"/>
  <c r="A32" i="18"/>
  <c r="H30" i="16"/>
  <c r="Q30" i="18"/>
  <c r="H30" i="18" s="1"/>
  <c r="Q32" i="14" l="1"/>
  <c r="I36" i="8"/>
  <c r="A37" i="8"/>
  <c r="R36" i="8"/>
  <c r="L36" i="8" s="1"/>
  <c r="B36" i="8"/>
  <c r="A34" i="1"/>
  <c r="I33" i="1"/>
  <c r="B33" i="1"/>
  <c r="R33" i="1"/>
  <c r="L33" i="1" s="1"/>
  <c r="Q31" i="12"/>
  <c r="H31" i="12" s="1"/>
  <c r="Q35" i="8"/>
  <c r="H35" i="8" s="1"/>
  <c r="Q32" i="13"/>
  <c r="H32" i="13" s="1"/>
  <c r="Q32" i="1"/>
  <c r="H32" i="1" s="1"/>
  <c r="I32" i="12"/>
  <c r="A33" i="12"/>
  <c r="B32" i="12"/>
  <c r="R32" i="12"/>
  <c r="L32" i="12" s="1"/>
  <c r="B33" i="13"/>
  <c r="I33" i="13"/>
  <c r="A34" i="13"/>
  <c r="R33" i="13"/>
  <c r="L33" i="13" s="1"/>
  <c r="I32" i="18"/>
  <c r="Q32" i="18" s="1"/>
  <c r="R32" i="18"/>
  <c r="L32" i="18" s="1"/>
  <c r="B32" i="18"/>
  <c r="A33" i="18"/>
  <c r="A34" i="14"/>
  <c r="B33" i="14"/>
  <c r="I33" i="14"/>
  <c r="Q33" i="14" s="1"/>
  <c r="R33" i="14"/>
  <c r="L33" i="14" s="1"/>
  <c r="R33" i="15"/>
  <c r="L33" i="15" s="1"/>
  <c r="B33" i="15"/>
  <c r="I33" i="15"/>
  <c r="A34" i="15"/>
  <c r="A33" i="9"/>
  <c r="I32" i="9"/>
  <c r="R32" i="9"/>
  <c r="L32" i="9" s="1"/>
  <c r="B32" i="9"/>
  <c r="Q33" i="7"/>
  <c r="H33" i="7" s="1"/>
  <c r="B33" i="17"/>
  <c r="R33" i="17"/>
  <c r="L33" i="17" s="1"/>
  <c r="A34" i="17"/>
  <c r="I33" i="17"/>
  <c r="H32" i="14"/>
  <c r="I32" i="16"/>
  <c r="Q32" i="16" s="1"/>
  <c r="B32" i="16"/>
  <c r="A33" i="16"/>
  <c r="R32" i="16"/>
  <c r="L32" i="16" s="1"/>
  <c r="R34" i="7"/>
  <c r="L34" i="7" s="1"/>
  <c r="B34" i="7"/>
  <c r="A35" i="7"/>
  <c r="I34" i="7"/>
  <c r="Q31" i="18"/>
  <c r="H31" i="18" s="1"/>
  <c r="Q31" i="16"/>
  <c r="H31" i="16" s="1"/>
  <c r="H32" i="15"/>
  <c r="H31" i="9"/>
  <c r="Q33" i="11"/>
  <c r="H33" i="11" s="1"/>
  <c r="Q32" i="17"/>
  <c r="H32" i="17" s="1"/>
  <c r="B34" i="11"/>
  <c r="A35" i="11"/>
  <c r="I34" i="11"/>
  <c r="R34" i="11"/>
  <c r="L34" i="11" s="1"/>
  <c r="Q34" i="7" l="1"/>
  <c r="Q32" i="12"/>
  <c r="H32" i="12" s="1"/>
  <c r="B34" i="1"/>
  <c r="R34" i="1"/>
  <c r="L34" i="1" s="1"/>
  <c r="I34" i="1"/>
  <c r="Q34" i="1" s="1"/>
  <c r="A35" i="1"/>
  <c r="Q36" i="8"/>
  <c r="H36" i="8" s="1"/>
  <c r="Q32" i="9"/>
  <c r="R34" i="13"/>
  <c r="L34" i="13" s="1"/>
  <c r="I34" i="13"/>
  <c r="A35" i="13"/>
  <c r="B34" i="13"/>
  <c r="Q33" i="17"/>
  <c r="H33" i="17" s="1"/>
  <c r="Q33" i="13"/>
  <c r="H33" i="13" s="1"/>
  <c r="I33" i="12"/>
  <c r="B33" i="12"/>
  <c r="A34" i="12"/>
  <c r="R33" i="12"/>
  <c r="L33" i="12" s="1"/>
  <c r="Q33" i="1"/>
  <c r="H33" i="1" s="1"/>
  <c r="I37" i="8"/>
  <c r="Q37" i="8" s="1"/>
  <c r="H37" i="8" s="1"/>
  <c r="B37" i="8"/>
  <c r="A38" i="8"/>
  <c r="R37" i="8"/>
  <c r="L37" i="8" s="1"/>
  <c r="I35" i="7"/>
  <c r="A36" i="7"/>
  <c r="B35" i="7"/>
  <c r="R35" i="7"/>
  <c r="L35" i="7" s="1"/>
  <c r="A34" i="9"/>
  <c r="I33" i="9"/>
  <c r="B33" i="9"/>
  <c r="R33" i="9"/>
  <c r="L33" i="9" s="1"/>
  <c r="H33" i="14"/>
  <c r="Q34" i="11"/>
  <c r="H34" i="7"/>
  <c r="R33" i="16"/>
  <c r="L33" i="16" s="1"/>
  <c r="B33" i="16"/>
  <c r="A34" i="16"/>
  <c r="I33" i="16"/>
  <c r="B34" i="17"/>
  <c r="H34" i="17" s="1"/>
  <c r="I34" i="17"/>
  <c r="Q34" i="17" s="1"/>
  <c r="A35" i="17"/>
  <c r="R34" i="17"/>
  <c r="L34" i="17" s="1"/>
  <c r="H32" i="9"/>
  <c r="A35" i="15"/>
  <c r="I34" i="15"/>
  <c r="B34" i="15"/>
  <c r="R34" i="15"/>
  <c r="L34" i="15" s="1"/>
  <c r="B34" i="14"/>
  <c r="I34" i="14"/>
  <c r="A35" i="14"/>
  <c r="R34" i="14"/>
  <c r="L34" i="14" s="1"/>
  <c r="H34" i="11"/>
  <c r="R35" i="11"/>
  <c r="L35" i="11" s="1"/>
  <c r="A36" i="11"/>
  <c r="I35" i="11"/>
  <c r="B35" i="11"/>
  <c r="H32" i="16"/>
  <c r="Q33" i="15"/>
  <c r="H33" i="15" s="1"/>
  <c r="A34" i="18"/>
  <c r="B33" i="18"/>
  <c r="R33" i="18"/>
  <c r="L33" i="18" s="1"/>
  <c r="I33" i="18"/>
  <c r="H32" i="18"/>
  <c r="Q33" i="12" l="1"/>
  <c r="A36" i="13"/>
  <c r="I35" i="13"/>
  <c r="Q35" i="13" s="1"/>
  <c r="H35" i="13" s="1"/>
  <c r="B35" i="13"/>
  <c r="R35" i="13"/>
  <c r="L35" i="13" s="1"/>
  <c r="I38" i="8"/>
  <c r="B38" i="8"/>
  <c r="A39" i="8"/>
  <c r="R38" i="8"/>
  <c r="L38" i="8" s="1"/>
  <c r="Q34" i="13"/>
  <c r="H34" i="1"/>
  <c r="R34" i="12"/>
  <c r="L34" i="12" s="1"/>
  <c r="I34" i="12"/>
  <c r="Q34" i="12" s="1"/>
  <c r="A35" i="12"/>
  <c r="B34" i="12"/>
  <c r="H34" i="12" s="1"/>
  <c r="I35" i="1"/>
  <c r="R35" i="1"/>
  <c r="L35" i="1" s="1"/>
  <c r="B35" i="1"/>
  <c r="A36" i="1"/>
  <c r="H33" i="12"/>
  <c r="H34" i="13"/>
  <c r="I35" i="14"/>
  <c r="B35" i="14"/>
  <c r="A36" i="14"/>
  <c r="R35" i="14"/>
  <c r="L35" i="14" s="1"/>
  <c r="I34" i="18"/>
  <c r="B34" i="18"/>
  <c r="A35" i="18"/>
  <c r="R34" i="18"/>
  <c r="L34" i="18" s="1"/>
  <c r="Q34" i="14"/>
  <c r="Q34" i="15"/>
  <c r="H34" i="15" s="1"/>
  <c r="Q33" i="16"/>
  <c r="Q33" i="18"/>
  <c r="H33" i="18" s="1"/>
  <c r="Q35" i="11"/>
  <c r="H35" i="11" s="1"/>
  <c r="H34" i="14"/>
  <c r="B35" i="15"/>
  <c r="A36" i="15"/>
  <c r="I35" i="15"/>
  <c r="R35" i="15"/>
  <c r="L35" i="15" s="1"/>
  <c r="I35" i="17"/>
  <c r="R35" i="17"/>
  <c r="L35" i="17" s="1"/>
  <c r="B35" i="17"/>
  <c r="A36" i="17"/>
  <c r="B34" i="16"/>
  <c r="I34" i="16"/>
  <c r="R34" i="16"/>
  <c r="L34" i="16" s="1"/>
  <c r="A35" i="16"/>
  <c r="Q33" i="9"/>
  <c r="H33" i="9" s="1"/>
  <c r="R36" i="7"/>
  <c r="L36" i="7" s="1"/>
  <c r="I36" i="7"/>
  <c r="A37" i="7"/>
  <c r="B36" i="7"/>
  <c r="R36" i="11"/>
  <c r="L36" i="11" s="1"/>
  <c r="A37" i="11"/>
  <c r="B36" i="11"/>
  <c r="I36" i="11"/>
  <c r="H33" i="16"/>
  <c r="B34" i="9"/>
  <c r="I34" i="9"/>
  <c r="R34" i="9"/>
  <c r="L34" i="9" s="1"/>
  <c r="A35" i="9"/>
  <c r="Q35" i="7"/>
  <c r="H35" i="7" s="1"/>
  <c r="Q35" i="17" l="1"/>
  <c r="Q35" i="1"/>
  <c r="A40" i="8"/>
  <c r="R39" i="8"/>
  <c r="L39" i="8" s="1"/>
  <c r="I39" i="8"/>
  <c r="Q39" i="8" s="1"/>
  <c r="B39" i="8"/>
  <c r="B36" i="1"/>
  <c r="I36" i="1"/>
  <c r="R36" i="1"/>
  <c r="L36" i="1" s="1"/>
  <c r="A37" i="1"/>
  <c r="H35" i="17"/>
  <c r="Q35" i="15"/>
  <c r="H35" i="1"/>
  <c r="R35" i="12"/>
  <c r="L35" i="12" s="1"/>
  <c r="B35" i="12"/>
  <c r="I35" i="12"/>
  <c r="Q35" i="12" s="1"/>
  <c r="A36" i="12"/>
  <c r="Q38" i="8"/>
  <c r="H38" i="8" s="1"/>
  <c r="A37" i="13"/>
  <c r="R36" i="13"/>
  <c r="L36" i="13" s="1"/>
  <c r="B36" i="13"/>
  <c r="I36" i="13"/>
  <c r="I35" i="9"/>
  <c r="B35" i="9"/>
  <c r="A36" i="9"/>
  <c r="R35" i="9"/>
  <c r="L35" i="9" s="1"/>
  <c r="I37" i="11"/>
  <c r="Q37" i="11" s="1"/>
  <c r="A38" i="11"/>
  <c r="R37" i="11"/>
  <c r="L37" i="11" s="1"/>
  <c r="B37" i="11"/>
  <c r="Q36" i="7"/>
  <c r="H36" i="7" s="1"/>
  <c r="I35" i="16"/>
  <c r="B35" i="16"/>
  <c r="A36" i="16"/>
  <c r="R35" i="16"/>
  <c r="L35" i="16" s="1"/>
  <c r="A37" i="17"/>
  <c r="B36" i="17"/>
  <c r="I36" i="17"/>
  <c r="R36" i="17"/>
  <c r="L36" i="17" s="1"/>
  <c r="Q34" i="18"/>
  <c r="H34" i="18" s="1"/>
  <c r="R36" i="14"/>
  <c r="L36" i="14" s="1"/>
  <c r="I36" i="14"/>
  <c r="Q36" i="14" s="1"/>
  <c r="A37" i="14"/>
  <c r="B36" i="14"/>
  <c r="Q36" i="11"/>
  <c r="H36" i="11" s="1"/>
  <c r="Q34" i="16"/>
  <c r="B36" i="15"/>
  <c r="R36" i="15"/>
  <c r="L36" i="15" s="1"/>
  <c r="A37" i="15"/>
  <c r="I36" i="15"/>
  <c r="Q34" i="9"/>
  <c r="H34" i="9" s="1"/>
  <c r="B37" i="7"/>
  <c r="A38" i="7"/>
  <c r="I37" i="7"/>
  <c r="R37" i="7"/>
  <c r="L37" i="7" s="1"/>
  <c r="H34" i="16"/>
  <c r="H35" i="15"/>
  <c r="B35" i="18"/>
  <c r="I35" i="18"/>
  <c r="Q35" i="18" s="1"/>
  <c r="R35" i="18"/>
  <c r="L35" i="18" s="1"/>
  <c r="A36" i="18"/>
  <c r="Q35" i="14"/>
  <c r="H35" i="14" s="1"/>
  <c r="B37" i="13" l="1"/>
  <c r="A38" i="13"/>
  <c r="R37" i="13"/>
  <c r="L37" i="13" s="1"/>
  <c r="I37" i="13"/>
  <c r="H35" i="12"/>
  <c r="Q36" i="1"/>
  <c r="Q36" i="13"/>
  <c r="H36" i="1"/>
  <c r="R40" i="8"/>
  <c r="L40" i="8" s="1"/>
  <c r="I40" i="8"/>
  <c r="A41" i="8"/>
  <c r="B40" i="8"/>
  <c r="H36" i="13"/>
  <c r="B36" i="12"/>
  <c r="I36" i="12"/>
  <c r="R36" i="12"/>
  <c r="L36" i="12" s="1"/>
  <c r="A37" i="12"/>
  <c r="I37" i="1"/>
  <c r="B37" i="1"/>
  <c r="R37" i="1"/>
  <c r="L37" i="1" s="1"/>
  <c r="A38" i="1"/>
  <c r="H39" i="8"/>
  <c r="Q36" i="15"/>
  <c r="H36" i="14"/>
  <c r="I36" i="9"/>
  <c r="A37" i="9"/>
  <c r="B36" i="9"/>
  <c r="R36" i="9"/>
  <c r="L36" i="9" s="1"/>
  <c r="H35" i="18"/>
  <c r="Q37" i="7"/>
  <c r="H37" i="7" s="1"/>
  <c r="I37" i="15"/>
  <c r="B37" i="15"/>
  <c r="A38" i="15"/>
  <c r="R37" i="15"/>
  <c r="L37" i="15" s="1"/>
  <c r="B37" i="14"/>
  <c r="R37" i="14"/>
  <c r="L37" i="14" s="1"/>
  <c r="I37" i="14"/>
  <c r="A38" i="14"/>
  <c r="I37" i="17"/>
  <c r="R37" i="17"/>
  <c r="L37" i="17" s="1"/>
  <c r="B37" i="17"/>
  <c r="A38" i="17"/>
  <c r="Q35" i="16"/>
  <c r="H35" i="16" s="1"/>
  <c r="I38" i="11"/>
  <c r="B38" i="11"/>
  <c r="R38" i="11"/>
  <c r="L38" i="11" s="1"/>
  <c r="A39" i="11"/>
  <c r="I36" i="18"/>
  <c r="R36" i="18"/>
  <c r="L36" i="18" s="1"/>
  <c r="B36" i="18"/>
  <c r="A37" i="18"/>
  <c r="I38" i="7"/>
  <c r="R38" i="7"/>
  <c r="L38" i="7" s="1"/>
  <c r="B38" i="7"/>
  <c r="A39" i="7"/>
  <c r="Q35" i="9"/>
  <c r="H35" i="9" s="1"/>
  <c r="H36" i="15"/>
  <c r="Q36" i="17"/>
  <c r="H36" i="17" s="1"/>
  <c r="B36" i="16"/>
  <c r="A37" i="16"/>
  <c r="R36" i="16"/>
  <c r="L36" i="16" s="1"/>
  <c r="I36" i="16"/>
  <c r="H37" i="11"/>
  <c r="Q37" i="13" l="1"/>
  <c r="Q37" i="17"/>
  <c r="Q36" i="12"/>
  <c r="R41" i="8"/>
  <c r="L41" i="8" s="1"/>
  <c r="I41" i="8"/>
  <c r="A42" i="8"/>
  <c r="B41" i="8"/>
  <c r="Q37" i="1"/>
  <c r="H37" i="1" s="1"/>
  <c r="H36" i="12"/>
  <c r="Q40" i="8"/>
  <c r="H40" i="8" s="1"/>
  <c r="A39" i="13"/>
  <c r="B38" i="13"/>
  <c r="I38" i="13"/>
  <c r="Q38" i="13" s="1"/>
  <c r="H38" i="13" s="1"/>
  <c r="R38" i="13"/>
  <c r="L38" i="13" s="1"/>
  <c r="H37" i="17"/>
  <c r="Q37" i="14"/>
  <c r="I38" i="1"/>
  <c r="Q38" i="1" s="1"/>
  <c r="A39" i="1"/>
  <c r="B38" i="1"/>
  <c r="R38" i="1"/>
  <c r="L38" i="1" s="1"/>
  <c r="B37" i="12"/>
  <c r="A38" i="12"/>
  <c r="I37" i="12"/>
  <c r="R37" i="12"/>
  <c r="L37" i="12" s="1"/>
  <c r="H37" i="13"/>
  <c r="R37" i="16"/>
  <c r="L37" i="16" s="1"/>
  <c r="I37" i="16"/>
  <c r="A38" i="16"/>
  <c r="B37" i="16"/>
  <c r="R39" i="11"/>
  <c r="L39" i="11" s="1"/>
  <c r="I39" i="11"/>
  <c r="Q39" i="11" s="1"/>
  <c r="B39" i="11"/>
  <c r="A40" i="11"/>
  <c r="H37" i="14"/>
  <c r="Q37" i="15"/>
  <c r="I37" i="9"/>
  <c r="B37" i="9"/>
  <c r="A38" i="9"/>
  <c r="R37" i="9"/>
  <c r="L37" i="9" s="1"/>
  <c r="I38" i="17"/>
  <c r="B38" i="17"/>
  <c r="A39" i="17"/>
  <c r="R38" i="17"/>
  <c r="L38" i="17" s="1"/>
  <c r="A39" i="14"/>
  <c r="I38" i="14"/>
  <c r="B38" i="14"/>
  <c r="R38" i="14"/>
  <c r="L38" i="14" s="1"/>
  <c r="Q36" i="9"/>
  <c r="H36" i="9" s="1"/>
  <c r="Q38" i="7"/>
  <c r="H38" i="7" s="1"/>
  <c r="Q36" i="18"/>
  <c r="H36" i="18" s="1"/>
  <c r="A39" i="15"/>
  <c r="B38" i="15"/>
  <c r="R38" i="15"/>
  <c r="L38" i="15" s="1"/>
  <c r="I38" i="15"/>
  <c r="Q36" i="16"/>
  <c r="H36" i="16" s="1"/>
  <c r="B39" i="7"/>
  <c r="A40" i="7"/>
  <c r="I39" i="7"/>
  <c r="R39" i="7"/>
  <c r="L39" i="7" s="1"/>
  <c r="I37" i="18"/>
  <c r="B37" i="18"/>
  <c r="A38" i="18"/>
  <c r="R37" i="18"/>
  <c r="L37" i="18" s="1"/>
  <c r="Q38" i="11"/>
  <c r="H38" i="11" s="1"/>
  <c r="H37" i="15"/>
  <c r="Q39" i="7" l="1"/>
  <c r="Q37" i="16"/>
  <c r="Q37" i="12"/>
  <c r="H38" i="1"/>
  <c r="A40" i="13"/>
  <c r="R39" i="13"/>
  <c r="L39" i="13" s="1"/>
  <c r="B39" i="13"/>
  <c r="I39" i="13"/>
  <c r="Q38" i="17"/>
  <c r="I38" i="12"/>
  <c r="Q38" i="12" s="1"/>
  <c r="A39" i="12"/>
  <c r="R38" i="12"/>
  <c r="L38" i="12" s="1"/>
  <c r="B38" i="12"/>
  <c r="H38" i="12" s="1"/>
  <c r="R39" i="1"/>
  <c r="L39" i="1" s="1"/>
  <c r="A40" i="1"/>
  <c r="I39" i="1"/>
  <c r="B39" i="1"/>
  <c r="A43" i="8"/>
  <c r="I42" i="8"/>
  <c r="B42" i="8"/>
  <c r="R42" i="8"/>
  <c r="L42" i="8" s="1"/>
  <c r="H37" i="16"/>
  <c r="H37" i="12"/>
  <c r="Q41" i="8"/>
  <c r="H41" i="8" s="1"/>
  <c r="A41" i="7"/>
  <c r="R40" i="7"/>
  <c r="L40" i="7" s="1"/>
  <c r="I40" i="7"/>
  <c r="B40" i="7"/>
  <c r="Q37" i="9"/>
  <c r="H39" i="11"/>
  <c r="A39" i="16"/>
  <c r="B38" i="16"/>
  <c r="I38" i="16"/>
  <c r="R38" i="16"/>
  <c r="L38" i="16" s="1"/>
  <c r="B38" i="18"/>
  <c r="I38" i="18"/>
  <c r="A39" i="18"/>
  <c r="R38" i="18"/>
  <c r="L38" i="18" s="1"/>
  <c r="I39" i="14"/>
  <c r="B39" i="14"/>
  <c r="R39" i="14"/>
  <c r="L39" i="14" s="1"/>
  <c r="A40" i="14"/>
  <c r="H37" i="9"/>
  <c r="I40" i="11"/>
  <c r="R40" i="11"/>
  <c r="L40" i="11" s="1"/>
  <c r="A41" i="11"/>
  <c r="B40" i="11"/>
  <c r="Q37" i="18"/>
  <c r="H37" i="18" s="1"/>
  <c r="H39" i="7"/>
  <c r="R39" i="15"/>
  <c r="L39" i="15" s="1"/>
  <c r="B39" i="15"/>
  <c r="A40" i="15"/>
  <c r="I39" i="15"/>
  <c r="A40" i="17"/>
  <c r="R39" i="17"/>
  <c r="L39" i="17" s="1"/>
  <c r="B39" i="17"/>
  <c r="I39" i="17"/>
  <c r="Q38" i="15"/>
  <c r="H38" i="15" s="1"/>
  <c r="Q38" i="14"/>
  <c r="H38" i="14" s="1"/>
  <c r="H38" i="17"/>
  <c r="B38" i="9"/>
  <c r="A39" i="9"/>
  <c r="I38" i="9"/>
  <c r="Q38" i="9" s="1"/>
  <c r="R38" i="9"/>
  <c r="L38" i="9" s="1"/>
  <c r="Q42" i="8" l="1"/>
  <c r="A41" i="1"/>
  <c r="R40" i="1"/>
  <c r="L40" i="1" s="1"/>
  <c r="I40" i="1"/>
  <c r="Q40" i="1" s="1"/>
  <c r="B40" i="1"/>
  <c r="I39" i="12"/>
  <c r="B39" i="12"/>
  <c r="A40" i="12"/>
  <c r="R39" i="12"/>
  <c r="L39" i="12" s="1"/>
  <c r="Q39" i="13"/>
  <c r="B43" i="8"/>
  <c r="R43" i="8"/>
  <c r="L43" i="8" s="1"/>
  <c r="A44" i="8"/>
  <c r="I43" i="8"/>
  <c r="Q43" i="8" s="1"/>
  <c r="H39" i="13"/>
  <c r="Q39" i="17"/>
  <c r="H42" i="8"/>
  <c r="Q39" i="1"/>
  <c r="H39" i="1" s="1"/>
  <c r="R40" i="13"/>
  <c r="L40" i="13" s="1"/>
  <c r="B40" i="13"/>
  <c r="I40" i="13"/>
  <c r="Q40" i="13" s="1"/>
  <c r="A41" i="13"/>
  <c r="I41" i="11"/>
  <c r="B41" i="11"/>
  <c r="R41" i="11"/>
  <c r="L41" i="11" s="1"/>
  <c r="A42" i="11"/>
  <c r="A41" i="14"/>
  <c r="R40" i="14"/>
  <c r="L40" i="14" s="1"/>
  <c r="B40" i="14"/>
  <c r="I40" i="14"/>
  <c r="Q40" i="14" s="1"/>
  <c r="B40" i="17"/>
  <c r="R40" i="17"/>
  <c r="L40" i="17" s="1"/>
  <c r="A41" i="17"/>
  <c r="I40" i="17"/>
  <c r="Q39" i="14"/>
  <c r="R39" i="16"/>
  <c r="L39" i="16" s="1"/>
  <c r="I39" i="16"/>
  <c r="A40" i="16"/>
  <c r="B39" i="16"/>
  <c r="Q40" i="7"/>
  <c r="H40" i="7" s="1"/>
  <c r="I39" i="9"/>
  <c r="B39" i="9"/>
  <c r="A40" i="9"/>
  <c r="R39" i="9"/>
  <c r="L39" i="9" s="1"/>
  <c r="H39" i="17"/>
  <c r="Q39" i="15"/>
  <c r="H39" i="15" s="1"/>
  <c r="B39" i="18"/>
  <c r="R39" i="18"/>
  <c r="L39" i="18" s="1"/>
  <c r="A40" i="18"/>
  <c r="I39" i="18"/>
  <c r="Q39" i="18" s="1"/>
  <c r="Q38" i="16"/>
  <c r="R41" i="7"/>
  <c r="L41" i="7" s="1"/>
  <c r="A42" i="7"/>
  <c r="I41" i="7"/>
  <c r="B41" i="7"/>
  <c r="H38" i="9"/>
  <c r="A41" i="15"/>
  <c r="R40" i="15"/>
  <c r="L40" i="15" s="1"/>
  <c r="I40" i="15"/>
  <c r="Q40" i="15" s="1"/>
  <c r="B40" i="15"/>
  <c r="Q40" i="11"/>
  <c r="H40" i="11" s="1"/>
  <c r="H39" i="14"/>
  <c r="Q38" i="18"/>
  <c r="H38" i="18" s="1"/>
  <c r="H38" i="16"/>
  <c r="Q41" i="7" l="1"/>
  <c r="H40" i="13"/>
  <c r="I40" i="12"/>
  <c r="Q40" i="12" s="1"/>
  <c r="B40" i="12"/>
  <c r="R40" i="12"/>
  <c r="L40" i="12" s="1"/>
  <c r="A41" i="12"/>
  <c r="Q39" i="9"/>
  <c r="Q39" i="16"/>
  <c r="H43" i="8"/>
  <c r="H40" i="15"/>
  <c r="A42" i="13"/>
  <c r="R41" i="13"/>
  <c r="L41" i="13" s="1"/>
  <c r="I41" i="13"/>
  <c r="Q41" i="13" s="1"/>
  <c r="B41" i="13"/>
  <c r="Q39" i="12"/>
  <c r="H39" i="12" s="1"/>
  <c r="I41" i="1"/>
  <c r="R41" i="1"/>
  <c r="L41" i="1" s="1"/>
  <c r="B41" i="1"/>
  <c r="A42" i="1"/>
  <c r="R44" i="8"/>
  <c r="L44" i="8" s="1"/>
  <c r="B44" i="8"/>
  <c r="A45" i="8"/>
  <c r="I44" i="8"/>
  <c r="Q44" i="8" s="1"/>
  <c r="H44" i="8" s="1"/>
  <c r="H40" i="1"/>
  <c r="I42" i="11"/>
  <c r="R42" i="11"/>
  <c r="L42" i="11" s="1"/>
  <c r="B42" i="11"/>
  <c r="A43" i="11"/>
  <c r="H40" i="14"/>
  <c r="R41" i="17"/>
  <c r="L41" i="17" s="1"/>
  <c r="B41" i="17"/>
  <c r="A42" i="17"/>
  <c r="I41" i="17"/>
  <c r="I40" i="18"/>
  <c r="B40" i="18"/>
  <c r="R40" i="18"/>
  <c r="L40" i="18" s="1"/>
  <c r="A41" i="18"/>
  <c r="R40" i="9"/>
  <c r="L40" i="9" s="1"/>
  <c r="I40" i="9"/>
  <c r="Q40" i="9" s="1"/>
  <c r="B40" i="9"/>
  <c r="A41" i="9"/>
  <c r="H39" i="16"/>
  <c r="A42" i="15"/>
  <c r="B41" i="15"/>
  <c r="I41" i="15"/>
  <c r="R41" i="15"/>
  <c r="L41" i="15" s="1"/>
  <c r="R42" i="7"/>
  <c r="L42" i="7" s="1"/>
  <c r="B42" i="7"/>
  <c r="I42" i="7"/>
  <c r="A43" i="7"/>
  <c r="H41" i="7"/>
  <c r="H39" i="18"/>
  <c r="H39" i="9"/>
  <c r="R40" i="16"/>
  <c r="L40" i="16" s="1"/>
  <c r="I40" i="16"/>
  <c r="B40" i="16"/>
  <c r="A41" i="16"/>
  <c r="Q40" i="17"/>
  <c r="H40" i="17" s="1"/>
  <c r="B41" i="14"/>
  <c r="A42" i="14"/>
  <c r="I41" i="14"/>
  <c r="R41" i="14"/>
  <c r="L41" i="14" s="1"/>
  <c r="Q41" i="11"/>
  <c r="H41" i="11" s="1"/>
  <c r="Q41" i="1" l="1"/>
  <c r="H40" i="12"/>
  <c r="B42" i="1"/>
  <c r="A43" i="1"/>
  <c r="R42" i="1"/>
  <c r="L42" i="1" s="1"/>
  <c r="I42" i="1"/>
  <c r="B42" i="13"/>
  <c r="I42" i="13"/>
  <c r="R42" i="13"/>
  <c r="L42" i="13" s="1"/>
  <c r="A43" i="13"/>
  <c r="Q40" i="16"/>
  <c r="R45" i="8"/>
  <c r="L45" i="8" s="1"/>
  <c r="A46" i="8"/>
  <c r="I45" i="8"/>
  <c r="Q45" i="8" s="1"/>
  <c r="B45" i="8"/>
  <c r="H41" i="1"/>
  <c r="H41" i="13"/>
  <c r="B41" i="12"/>
  <c r="R41" i="12"/>
  <c r="L41" i="12" s="1"/>
  <c r="I41" i="12"/>
  <c r="Q41" i="12" s="1"/>
  <c r="A42" i="12"/>
  <c r="Q41" i="14"/>
  <c r="H41" i="14" s="1"/>
  <c r="H40" i="16"/>
  <c r="Q42" i="7"/>
  <c r="Q41" i="15"/>
  <c r="H41" i="15" s="1"/>
  <c r="H40" i="9"/>
  <c r="B41" i="18"/>
  <c r="A42" i="18"/>
  <c r="R41" i="18"/>
  <c r="L41" i="18" s="1"/>
  <c r="I41" i="18"/>
  <c r="Q41" i="18" s="1"/>
  <c r="Q41" i="17"/>
  <c r="H41" i="17" s="1"/>
  <c r="R43" i="11"/>
  <c r="L43" i="11" s="1"/>
  <c r="A44" i="11"/>
  <c r="I43" i="11"/>
  <c r="Q43" i="11" s="1"/>
  <c r="B43" i="11"/>
  <c r="R42" i="17"/>
  <c r="L42" i="17" s="1"/>
  <c r="I42" i="17"/>
  <c r="A43" i="17"/>
  <c r="B42" i="17"/>
  <c r="I42" i="15"/>
  <c r="A43" i="15"/>
  <c r="B42" i="15"/>
  <c r="R42" i="15"/>
  <c r="L42" i="15" s="1"/>
  <c r="H42" i="7"/>
  <c r="B42" i="14"/>
  <c r="A43" i="14"/>
  <c r="I42" i="14"/>
  <c r="Q42" i="14" s="1"/>
  <c r="R42" i="14"/>
  <c r="L42" i="14" s="1"/>
  <c r="B41" i="16"/>
  <c r="R41" i="16"/>
  <c r="L41" i="16" s="1"/>
  <c r="A42" i="16"/>
  <c r="I41" i="16"/>
  <c r="Q41" i="16" s="1"/>
  <c r="I43" i="7"/>
  <c r="R43" i="7"/>
  <c r="L43" i="7" s="1"/>
  <c r="B43" i="7"/>
  <c r="A44" i="7"/>
  <c r="B41" i="9"/>
  <c r="A42" i="9"/>
  <c r="I41" i="9"/>
  <c r="R41" i="9"/>
  <c r="L41" i="9" s="1"/>
  <c r="Q40" i="18"/>
  <c r="H40" i="18" s="1"/>
  <c r="Q42" i="11"/>
  <c r="H42" i="11" s="1"/>
  <c r="Q42" i="13" l="1"/>
  <c r="R43" i="1"/>
  <c r="L43" i="1" s="1"/>
  <c r="B43" i="1"/>
  <c r="I43" i="1"/>
  <c r="A44" i="1"/>
  <c r="H45" i="8"/>
  <c r="H42" i="13"/>
  <c r="H41" i="12"/>
  <c r="A44" i="13"/>
  <c r="I43" i="13"/>
  <c r="R43" i="13"/>
  <c r="L43" i="13" s="1"/>
  <c r="B43" i="13"/>
  <c r="Q42" i="1"/>
  <c r="H42" i="1" s="1"/>
  <c r="H43" i="11"/>
  <c r="H41" i="18"/>
  <c r="B42" i="12"/>
  <c r="R42" i="12"/>
  <c r="L42" i="12" s="1"/>
  <c r="I42" i="12"/>
  <c r="Q42" i="12" s="1"/>
  <c r="H42" i="12" s="1"/>
  <c r="A43" i="12"/>
  <c r="R46" i="8"/>
  <c r="L46" i="8" s="1"/>
  <c r="B46" i="8"/>
  <c r="I46" i="8"/>
  <c r="Q46" i="8" s="1"/>
  <c r="A47" i="8"/>
  <c r="Q41" i="9"/>
  <c r="A45" i="7"/>
  <c r="B44" i="7"/>
  <c r="I44" i="7"/>
  <c r="R44" i="7"/>
  <c r="L44" i="7" s="1"/>
  <c r="I42" i="18"/>
  <c r="R42" i="18"/>
  <c r="L42" i="18" s="1"/>
  <c r="A43" i="18"/>
  <c r="B42" i="18"/>
  <c r="H41" i="9"/>
  <c r="B43" i="14"/>
  <c r="R43" i="14"/>
  <c r="L43" i="14" s="1"/>
  <c r="A44" i="14"/>
  <c r="I43" i="14"/>
  <c r="I43" i="15"/>
  <c r="Q43" i="15" s="1"/>
  <c r="R43" i="15"/>
  <c r="L43" i="15" s="1"/>
  <c r="A44" i="15"/>
  <c r="B43" i="15"/>
  <c r="B43" i="17"/>
  <c r="R43" i="17"/>
  <c r="L43" i="17" s="1"/>
  <c r="A44" i="17"/>
  <c r="I43" i="17"/>
  <c r="Q43" i="17" s="1"/>
  <c r="R42" i="9"/>
  <c r="L42" i="9" s="1"/>
  <c r="A43" i="9"/>
  <c r="B42" i="9"/>
  <c r="I42" i="9"/>
  <c r="R42" i="16"/>
  <c r="L42" i="16" s="1"/>
  <c r="I42" i="16"/>
  <c r="B42" i="16"/>
  <c r="A43" i="16"/>
  <c r="Q43" i="7"/>
  <c r="H43" i="7" s="1"/>
  <c r="H41" i="16"/>
  <c r="H42" i="14"/>
  <c r="Q42" i="15"/>
  <c r="H42" i="15" s="1"/>
  <c r="Q42" i="17"/>
  <c r="H42" i="17" s="1"/>
  <c r="A45" i="11"/>
  <c r="B44" i="11"/>
  <c r="R44" i="11"/>
  <c r="L44" i="11" s="1"/>
  <c r="I44" i="11"/>
  <c r="Q44" i="11" s="1"/>
  <c r="Q44" i="7" l="1"/>
  <c r="H44" i="7" s="1"/>
  <c r="I47" i="8"/>
  <c r="R47" i="8"/>
  <c r="L47" i="8" s="1"/>
  <c r="B47" i="8"/>
  <c r="B43" i="12"/>
  <c r="A44" i="12"/>
  <c r="R43" i="12"/>
  <c r="L43" i="12" s="1"/>
  <c r="I43" i="12"/>
  <c r="Q43" i="1"/>
  <c r="H43" i="1" s="1"/>
  <c r="Q43" i="13"/>
  <c r="H43" i="15"/>
  <c r="H46" i="8"/>
  <c r="I44" i="13"/>
  <c r="R44" i="13"/>
  <c r="L44" i="13" s="1"/>
  <c r="B44" i="13"/>
  <c r="A45" i="13"/>
  <c r="Q42" i="9"/>
  <c r="H44" i="11"/>
  <c r="Q43" i="14"/>
  <c r="H43" i="14" s="1"/>
  <c r="H43" i="13"/>
  <c r="R44" i="1"/>
  <c r="L44" i="1" s="1"/>
  <c r="A45" i="1"/>
  <c r="B44" i="1"/>
  <c r="I44" i="1"/>
  <c r="I45" i="11"/>
  <c r="Q45" i="11" s="1"/>
  <c r="B45" i="11"/>
  <c r="R45" i="11"/>
  <c r="L45" i="11" s="1"/>
  <c r="A46" i="11"/>
  <c r="Q42" i="16"/>
  <c r="H42" i="9"/>
  <c r="I44" i="17"/>
  <c r="A45" i="17"/>
  <c r="B44" i="17"/>
  <c r="R44" i="17"/>
  <c r="L44" i="17" s="1"/>
  <c r="A45" i="15"/>
  <c r="R44" i="15"/>
  <c r="L44" i="15" s="1"/>
  <c r="I44" i="15"/>
  <c r="Q44" i="15" s="1"/>
  <c r="B44" i="15"/>
  <c r="Q42" i="18"/>
  <c r="I43" i="9"/>
  <c r="Q43" i="9" s="1"/>
  <c r="A44" i="9"/>
  <c r="B43" i="9"/>
  <c r="R43" i="9"/>
  <c r="L43" i="9" s="1"/>
  <c r="B44" i="14"/>
  <c r="R44" i="14"/>
  <c r="L44" i="14" s="1"/>
  <c r="A45" i="14"/>
  <c r="I44" i="14"/>
  <c r="H42" i="18"/>
  <c r="R45" i="7"/>
  <c r="L45" i="7" s="1"/>
  <c r="I45" i="7"/>
  <c r="B45" i="7"/>
  <c r="H42" i="16"/>
  <c r="A44" i="16"/>
  <c r="B43" i="16"/>
  <c r="I43" i="16"/>
  <c r="R43" i="16"/>
  <c r="L43" i="16" s="1"/>
  <c r="H43" i="17"/>
  <c r="I43" i="18"/>
  <c r="A44" i="18"/>
  <c r="R43" i="18"/>
  <c r="L43" i="18" s="1"/>
  <c r="B43" i="18"/>
  <c r="Q44" i="14" l="1"/>
  <c r="Q44" i="1"/>
  <c r="H44" i="1" s="1"/>
  <c r="A46" i="13"/>
  <c r="R45" i="13"/>
  <c r="L45" i="13" s="1"/>
  <c r="I45" i="13"/>
  <c r="Q45" i="13" s="1"/>
  <c r="B45" i="13"/>
  <c r="Q45" i="7"/>
  <c r="Q44" i="17"/>
  <c r="Q43" i="12"/>
  <c r="H43" i="12" s="1"/>
  <c r="I45" i="1"/>
  <c r="R45" i="1"/>
  <c r="L45" i="1" s="1"/>
  <c r="B45" i="1"/>
  <c r="A46" i="1"/>
  <c r="H44" i="14"/>
  <c r="H44" i="17"/>
  <c r="Q44" i="13"/>
  <c r="H44" i="13" s="1"/>
  <c r="B44" i="12"/>
  <c r="A45" i="12"/>
  <c r="I44" i="12"/>
  <c r="Q44" i="12" s="1"/>
  <c r="H44" i="12" s="1"/>
  <c r="R44" i="12"/>
  <c r="L44" i="12" s="1"/>
  <c r="Q47" i="8"/>
  <c r="H47" i="8" s="1"/>
  <c r="M7" i="8" s="1"/>
  <c r="Q43" i="18"/>
  <c r="H43" i="18" s="1"/>
  <c r="Q43" i="16"/>
  <c r="H43" i="16" s="1"/>
  <c r="H45" i="7"/>
  <c r="M7" i="7" s="1"/>
  <c r="A46" i="17"/>
  <c r="R45" i="17"/>
  <c r="L45" i="17" s="1"/>
  <c r="I45" i="17"/>
  <c r="B45" i="17"/>
  <c r="R46" i="11"/>
  <c r="L46" i="11" s="1"/>
  <c r="B46" i="11"/>
  <c r="I46" i="11"/>
  <c r="Q46" i="11" s="1"/>
  <c r="A47" i="11"/>
  <c r="A45" i="18"/>
  <c r="I44" i="18"/>
  <c r="R44" i="18"/>
  <c r="L44" i="18" s="1"/>
  <c r="B44" i="18"/>
  <c r="B45" i="14"/>
  <c r="I45" i="14"/>
  <c r="Q45" i="14" s="1"/>
  <c r="R45" i="14"/>
  <c r="L45" i="14" s="1"/>
  <c r="A46" i="14"/>
  <c r="H43" i="9"/>
  <c r="R45" i="15"/>
  <c r="L45" i="15" s="1"/>
  <c r="I45" i="15"/>
  <c r="A46" i="15"/>
  <c r="B45" i="15"/>
  <c r="R44" i="16"/>
  <c r="L44" i="16" s="1"/>
  <c r="B44" i="16"/>
  <c r="I44" i="16"/>
  <c r="A45" i="16"/>
  <c r="I44" i="9"/>
  <c r="Q44" i="9" s="1"/>
  <c r="A45" i="9"/>
  <c r="B44" i="9"/>
  <c r="R44" i="9"/>
  <c r="L44" i="9" s="1"/>
  <c r="H44" i="15"/>
  <c r="H45" i="11"/>
  <c r="Q44" i="18" l="1"/>
  <c r="H46" i="11"/>
  <c r="I45" i="12"/>
  <c r="A46" i="12"/>
  <c r="R45" i="12"/>
  <c r="L45" i="12" s="1"/>
  <c r="B45" i="12"/>
  <c r="Q45" i="1"/>
  <c r="H45" i="1" s="1"/>
  <c r="H44" i="9"/>
  <c r="Q44" i="16"/>
  <c r="R46" i="1"/>
  <c r="L46" i="1" s="1"/>
  <c r="I46" i="1"/>
  <c r="Q46" i="1" s="1"/>
  <c r="B46" i="1"/>
  <c r="A47" i="1"/>
  <c r="R46" i="13"/>
  <c r="L46" i="13" s="1"/>
  <c r="I46" i="13"/>
  <c r="Q46" i="13" s="1"/>
  <c r="H46" i="13" s="1"/>
  <c r="A47" i="13"/>
  <c r="B46" i="13"/>
  <c r="H45" i="13"/>
  <c r="R46" i="14"/>
  <c r="L46" i="14" s="1"/>
  <c r="B46" i="14"/>
  <c r="A47" i="14"/>
  <c r="I46" i="14"/>
  <c r="I45" i="9"/>
  <c r="Q45" i="9" s="1"/>
  <c r="R45" i="9"/>
  <c r="L45" i="9" s="1"/>
  <c r="B45" i="9"/>
  <c r="H45" i="9" s="1"/>
  <c r="A46" i="9"/>
  <c r="H44" i="16"/>
  <c r="Q45" i="15"/>
  <c r="I45" i="18"/>
  <c r="R45" i="18"/>
  <c r="L45" i="18" s="1"/>
  <c r="B45" i="18"/>
  <c r="A46" i="18"/>
  <c r="B46" i="17"/>
  <c r="I46" i="17"/>
  <c r="R46" i="17"/>
  <c r="L46" i="17" s="1"/>
  <c r="H44" i="18"/>
  <c r="B47" i="11"/>
  <c r="R47" i="11"/>
  <c r="L47" i="11" s="1"/>
  <c r="I47" i="11"/>
  <c r="R46" i="15"/>
  <c r="L46" i="15" s="1"/>
  <c r="B46" i="15"/>
  <c r="I46" i="15"/>
  <c r="I45" i="16"/>
  <c r="R45" i="16"/>
  <c r="L45" i="16" s="1"/>
  <c r="A46" i="16"/>
  <c r="B45" i="16"/>
  <c r="H45" i="15"/>
  <c r="H45" i="14"/>
  <c r="Q45" i="17"/>
  <c r="H45" i="17" s="1"/>
  <c r="Q47" i="11" l="1"/>
  <c r="R47" i="13"/>
  <c r="L47" i="13" s="1"/>
  <c r="B47" i="13"/>
  <c r="I47" i="13"/>
  <c r="H46" i="1"/>
  <c r="B46" i="12"/>
  <c r="R46" i="12"/>
  <c r="L46" i="12" s="1"/>
  <c r="I46" i="12"/>
  <c r="Q46" i="12" s="1"/>
  <c r="Q45" i="12"/>
  <c r="H45" i="12" s="1"/>
  <c r="Q45" i="16"/>
  <c r="H45" i="16" s="1"/>
  <c r="H47" i="11"/>
  <c r="M7" i="11" s="1"/>
  <c r="Q45" i="18"/>
  <c r="Q46" i="15"/>
  <c r="H46" i="15" s="1"/>
  <c r="M7" i="15" s="1"/>
  <c r="I47" i="1"/>
  <c r="R47" i="1"/>
  <c r="L47" i="1" s="1"/>
  <c r="B47" i="1"/>
  <c r="Q46" i="17"/>
  <c r="I46" i="9"/>
  <c r="Q46" i="9" s="1"/>
  <c r="R46" i="9"/>
  <c r="L46" i="9" s="1"/>
  <c r="B46" i="9"/>
  <c r="Q46" i="14"/>
  <c r="I46" i="16"/>
  <c r="Q46" i="16" s="1"/>
  <c r="B46" i="16"/>
  <c r="R46" i="16"/>
  <c r="L46" i="16" s="1"/>
  <c r="A47" i="16"/>
  <c r="H46" i="17"/>
  <c r="M7" i="17" s="1"/>
  <c r="R47" i="14"/>
  <c r="L47" i="14" s="1"/>
  <c r="B47" i="14"/>
  <c r="I47" i="14"/>
  <c r="R46" i="18"/>
  <c r="L46" i="18" s="1"/>
  <c r="A47" i="18"/>
  <c r="B46" i="18"/>
  <c r="I46" i="18"/>
  <c r="H46" i="14"/>
  <c r="H45" i="18"/>
  <c r="Q47" i="1" l="1"/>
  <c r="H47" i="1" s="1"/>
  <c r="M7" i="1" s="1"/>
  <c r="M8" i="1" s="1"/>
  <c r="H46" i="12"/>
  <c r="M7" i="12" s="1"/>
  <c r="Q47" i="13"/>
  <c r="H47" i="13" s="1"/>
  <c r="M7" i="13" s="1"/>
  <c r="I47" i="18"/>
  <c r="B47" i="18"/>
  <c r="R47" i="18"/>
  <c r="L47" i="18" s="1"/>
  <c r="H46" i="16"/>
  <c r="Q46" i="18"/>
  <c r="Q47" i="14"/>
  <c r="H47" i="14" s="1"/>
  <c r="M7" i="14" s="1"/>
  <c r="B47" i="16"/>
  <c r="H47" i="16" s="1"/>
  <c r="M7" i="16" s="1"/>
  <c r="R47" i="16"/>
  <c r="L47" i="16" s="1"/>
  <c r="I47" i="16"/>
  <c r="Q47" i="16" s="1"/>
  <c r="H46" i="18"/>
  <c r="H46" i="9"/>
  <c r="M7" i="9" s="1"/>
  <c r="M9" i="1" l="1"/>
  <c r="M6" i="7"/>
  <c r="M8" i="7" s="1"/>
  <c r="G14" i="2"/>
  <c r="Q47" i="18"/>
  <c r="H47" i="18" s="1"/>
  <c r="M7" i="18" s="1"/>
  <c r="M9" i="7" l="1"/>
  <c r="G15" i="2"/>
  <c r="M6" i="8"/>
  <c r="M8" i="8" s="1"/>
  <c r="M9" i="8" l="1"/>
  <c r="M6" i="9"/>
  <c r="M8" i="9" s="1"/>
  <c r="G16" i="2"/>
  <c r="M9" i="9" l="1"/>
  <c r="M6" i="11"/>
  <c r="M8" i="11" s="1"/>
  <c r="G17" i="2"/>
  <c r="M9" i="11" l="1"/>
  <c r="M6" i="12"/>
  <c r="M8" i="12" s="1"/>
  <c r="G18" i="2"/>
  <c r="M9" i="12" l="1"/>
  <c r="M6" i="13"/>
  <c r="M8" i="13" s="1"/>
  <c r="G19" i="2"/>
  <c r="M9" i="13" l="1"/>
  <c r="M6" i="14"/>
  <c r="M8" i="14" s="1"/>
  <c r="G20" i="2"/>
  <c r="M9" i="14" l="1"/>
  <c r="M6" i="15"/>
  <c r="M8" i="15" s="1"/>
  <c r="G21" i="2"/>
  <c r="M9" i="15" l="1"/>
  <c r="M6" i="16"/>
  <c r="M8" i="16" s="1"/>
  <c r="G22" i="2"/>
  <c r="M9" i="16" l="1"/>
  <c r="M6" i="17"/>
  <c r="M8" i="17" s="1"/>
  <c r="G23" i="2"/>
  <c r="M9" i="17" l="1"/>
  <c r="M6" i="18"/>
  <c r="M8" i="18" s="1"/>
  <c r="G24" i="2"/>
  <c r="M9" i="18" l="1"/>
  <c r="G25" i="2"/>
  <c r="B27" i="2" s="1"/>
</calcChain>
</file>

<file path=xl/sharedStrings.xml><?xml version="1.0" encoding="utf-8"?>
<sst xmlns="http://schemas.openxmlformats.org/spreadsheetml/2006/main" count="493" uniqueCount="85">
  <si>
    <t>Tjänstgöringsgrad</t>
  </si>
  <si>
    <t>Månad</t>
  </si>
  <si>
    <t>Tj.grad</t>
  </si>
  <si>
    <t>Månads saldo</t>
  </si>
  <si>
    <t xml:space="preserve">Tj. grad </t>
  </si>
  <si>
    <t>Normtid månad</t>
  </si>
  <si>
    <t>Ing. flex</t>
  </si>
  <si>
    <t>Utg. Flex</t>
  </si>
  <si>
    <t>Dag</t>
  </si>
  <si>
    <t>Datum</t>
  </si>
  <si>
    <t>Särskild förklaring</t>
  </si>
  <si>
    <t>(Måste skrivas i kronologisk ordning)</t>
  </si>
  <si>
    <t>Helgdagar och förkortade arbetsdagar</t>
  </si>
  <si>
    <t>Nyårsdagen</t>
  </si>
  <si>
    <t>Långfredag</t>
  </si>
  <si>
    <t>Valborgsmässoafton</t>
  </si>
  <si>
    <t>Kristi himmelfärdsdag</t>
  </si>
  <si>
    <t>Midsommarafton</t>
  </si>
  <si>
    <t>Påskafton</t>
  </si>
  <si>
    <t>Alla helgons dag</t>
  </si>
  <si>
    <t>Julafton</t>
  </si>
  <si>
    <t>Juldagen</t>
  </si>
  <si>
    <t>Nyårsafton</t>
  </si>
  <si>
    <t>Börjar</t>
  </si>
  <si>
    <t>Slutar</t>
  </si>
  <si>
    <t>Max flexsaldo</t>
  </si>
  <si>
    <t>Min flexsaldo</t>
  </si>
  <si>
    <t>Särskild anmärkning</t>
  </si>
  <si>
    <t>Förkortning</t>
  </si>
  <si>
    <t>Midsommardagen</t>
  </si>
  <si>
    <t>Dag före alla helgons dag</t>
  </si>
  <si>
    <t>helgdag</t>
  </si>
  <si>
    <t>Nationaldagen</t>
  </si>
  <si>
    <t>&lt;Reservplats&gt;</t>
  </si>
  <si>
    <t>Arbetstid</t>
  </si>
  <si>
    <t>Flextidsbank</t>
  </si>
  <si>
    <t>Personuppgifter</t>
  </si>
  <si>
    <t>Utgångsvärden för arbetstid</t>
  </si>
  <si>
    <t>Antal arb. Dagar för månaden</t>
  </si>
  <si>
    <t>År:</t>
  </si>
  <si>
    <t>Administratörens sida</t>
  </si>
  <si>
    <t>Lunch sätts vardagar automatiskt till 30 min (00:30) om lunchrasten är längre justera manuellt och skriv tex nittio minuter 1:30</t>
  </si>
  <si>
    <t>Enligt Arbetstidslagen behöver inte lunch tas ut om man jobbar kortare än fem timmar, justera i så fall tiden manuellt</t>
  </si>
  <si>
    <t>Kommentar
t.ex. Semester</t>
  </si>
  <si>
    <t>Tid anges i timmar och minuter t.ex. halv nio på förmiddagen 8:30 klockan fem på eftermiddagen 17:00</t>
  </si>
  <si>
    <t>Vid arbete på helgdag eller dag med arbetstidsförkortning sätts lunchen till 00:00 och får justeras manuellt</t>
  </si>
  <si>
    <t>&lt;Namn&gt;</t>
  </si>
  <si>
    <t>(tt:min)</t>
  </si>
  <si>
    <t>Arbetet
börjar
(tt:min)</t>
  </si>
  <si>
    <t>Arbetet
slutar
(tt:min)</t>
  </si>
  <si>
    <t>Lunch
(tt:min)</t>
  </si>
  <si>
    <t>Arbetad tid
(tt:min)</t>
  </si>
  <si>
    <t>Arbetstids-förkortning
(tt:min)</t>
  </si>
  <si>
    <t>Sammanlagd arbetstidsförkortning
för månaden. (tt:min)</t>
  </si>
  <si>
    <t>Arbetstids-
förkortning (tt:min)</t>
  </si>
  <si>
    <t>(tim decimalt)</t>
  </si>
  <si>
    <t>Normtid (tim/dag)</t>
  </si>
  <si>
    <t>Avtalet medger: (tim)</t>
  </si>
  <si>
    <t>Sammanställning</t>
  </si>
  <si>
    <t>Namn</t>
  </si>
  <si>
    <t>Gråa fält skall fyllas i manuellt</t>
  </si>
  <si>
    <t xml:space="preserve">Övriga ark hämtar sin information från detta ark. </t>
  </si>
  <si>
    <t>Inga uppgifter på andra ark behöver fyllas i av administratör.</t>
  </si>
  <si>
    <t>Ex normtid</t>
  </si>
  <si>
    <t>Uttag flextid (tt:mm)</t>
  </si>
  <si>
    <t>Dagens flex (tt:mm)
(tim dec.)</t>
  </si>
  <si>
    <t>Dagens flex (tt:mm)
(tt:mm)</t>
  </si>
  <si>
    <t>Månads saldo (tt:min)</t>
  </si>
  <si>
    <t>Normtid/mån
(tt:min)</t>
  </si>
  <si>
    <t>Normtid/dag
(tt:min)</t>
  </si>
  <si>
    <t>Ackumulerat saldo
(tt:min)</t>
  </si>
  <si>
    <t>Utgående
Flex saldo 
(tt:min)</t>
  </si>
  <si>
    <t>Flextid anges i timmar och minuter tex nittio minuter 1:30</t>
  </si>
  <si>
    <t>Normtid/mån för 100%
(tt:min)</t>
  </si>
  <si>
    <t xml:space="preserve">Normtid/dag
för 100%
(tt:min)
</t>
  </si>
  <si>
    <t>(kan ändras i månadsflik)</t>
  </si>
  <si>
    <t>(tim) Anges decimalt</t>
  </si>
  <si>
    <t>(tim) decimalt</t>
  </si>
  <si>
    <t>Första maj</t>
  </si>
  <si>
    <t>Trettondedagsafton</t>
  </si>
  <si>
    <t>Trettondedag Jul</t>
  </si>
  <si>
    <t>Annandag Påsk</t>
  </si>
  <si>
    <t>Skärtorsdag</t>
  </si>
  <si>
    <t>Annandag Jul</t>
  </si>
  <si>
    <t>Påskdagen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</si>
</sst>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1D]mmmm\ yyyy;@"/>
    <numFmt numFmtId="165" formatCode="[$-41D]mmmm;@"/>
    <numFmt numFmtId="166" formatCode="[$-41D]dd/mmm;@"/>
    <numFmt numFmtId="167" formatCode="dddd"/>
    <numFmt numFmtId="168" formatCode="hh:mm;@"/>
    <numFmt numFmtId="169" formatCode="[h]:mm:ss;@"/>
    <numFmt numFmtId="170" formatCode="[h]:mm"/>
    <numFmt numFmtId="171" formatCode="hh:mm;[Red]\-\ hh:mm"/>
    <numFmt numFmtId="172" formatCode="[h]:mm;[Red]\-\ [h]:mm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Verdana"/>
      <family val="2"/>
    </font>
    <font>
      <i/>
      <sz val="10"/>
      <color indexed="8"/>
      <name val="Verdana"/>
      <family val="2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/>
    </xf>
    <xf numFmtId="0" fontId="4" fillId="0" borderId="0" xfId="0" applyFont="1"/>
    <xf numFmtId="0" fontId="1" fillId="3" borderId="0" xfId="0" applyFont="1" applyFill="1"/>
    <xf numFmtId="16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2" borderId="1" xfId="0" applyFont="1" applyFill="1" applyBorder="1" applyAlignment="1">
      <alignment vertical="top" wrapText="1"/>
    </xf>
    <xf numFmtId="0" fontId="0" fillId="0" borderId="0" xfId="0" applyBorder="1"/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/>
    <xf numFmtId="0" fontId="2" fillId="0" borderId="0" xfId="0" applyFont="1" applyAlignment="1"/>
    <xf numFmtId="0" fontId="1" fillId="0" borderId="0" xfId="0" applyFont="1" applyAlignment="1"/>
    <xf numFmtId="165" fontId="2" fillId="2" borderId="0" xfId="0" applyNumberFormat="1" applyFont="1" applyFill="1" applyAlignment="1"/>
    <xf numFmtId="0" fontId="6" fillId="0" borderId="0" xfId="0" applyFont="1"/>
    <xf numFmtId="0" fontId="1" fillId="0" borderId="0" xfId="0" applyFont="1" applyFill="1" applyBorder="1"/>
    <xf numFmtId="0" fontId="1" fillId="0" borderId="0" xfId="0" applyFont="1" applyBorder="1"/>
    <xf numFmtId="168" fontId="0" fillId="0" borderId="2" xfId="0" applyNumberFormat="1" applyBorder="1"/>
    <xf numFmtId="168" fontId="0" fillId="0" borderId="0" xfId="0" applyNumberFormat="1" applyBorder="1"/>
    <xf numFmtId="169" fontId="0" fillId="0" borderId="0" xfId="0" applyNumberFormat="1" applyFill="1" applyBorder="1"/>
    <xf numFmtId="14" fontId="1" fillId="0" borderId="0" xfId="0" applyNumberFormat="1" applyFont="1" applyBorder="1"/>
    <xf numFmtId="0" fontId="6" fillId="0" borderId="0" xfId="0" applyFont="1" applyBorder="1"/>
    <xf numFmtId="14" fontId="0" fillId="0" borderId="0" xfId="0" applyNumberFormat="1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1" xfId="0" applyFont="1" applyFill="1" applyBorder="1" applyAlignment="1" applyProtection="1">
      <alignment horizontal="center" vertical="top" wrapText="1"/>
      <protection hidden="1"/>
    </xf>
    <xf numFmtId="0" fontId="0" fillId="0" borderId="1" xfId="0" applyFill="1" applyBorder="1" applyProtection="1">
      <protection hidden="1"/>
    </xf>
    <xf numFmtId="168" fontId="0" fillId="0" borderId="1" xfId="0" applyNumberFormat="1" applyFill="1" applyBorder="1" applyAlignment="1" applyProtection="1">
      <alignment horizontal="center"/>
      <protection hidden="1"/>
    </xf>
    <xf numFmtId="165" fontId="2" fillId="0" borderId="0" xfId="0" applyNumberFormat="1" applyFont="1" applyFill="1" applyAlignment="1"/>
    <xf numFmtId="0" fontId="2" fillId="0" borderId="0" xfId="0" applyFont="1"/>
    <xf numFmtId="166" fontId="3" fillId="0" borderId="1" xfId="0" applyNumberFormat="1" applyFont="1" applyBorder="1" applyAlignment="1">
      <alignment horizontal="left"/>
    </xf>
    <xf numFmtId="167" fontId="3" fillId="0" borderId="1" xfId="0" applyNumberFormat="1" applyFont="1" applyBorder="1" applyAlignment="1">
      <alignment horizontal="left"/>
    </xf>
    <xf numFmtId="168" fontId="7" fillId="0" borderId="1" xfId="0" applyNumberFormat="1" applyFont="1" applyBorder="1" applyProtection="1">
      <protection locked="0"/>
    </xf>
    <xf numFmtId="20" fontId="3" fillId="0" borderId="1" xfId="0" applyNumberFormat="1" applyFont="1" applyBorder="1"/>
    <xf numFmtId="168" fontId="3" fillId="0" borderId="3" xfId="0" applyNumberFormat="1" applyFont="1" applyBorder="1" applyAlignment="1">
      <alignment horizontal="center"/>
    </xf>
    <xf numFmtId="0" fontId="3" fillId="2" borderId="1" xfId="0" applyFont="1" applyFill="1" applyBorder="1"/>
    <xf numFmtId="168" fontId="3" fillId="2" borderId="1" xfId="0" applyNumberFormat="1" applyFont="1" applyFill="1" applyBorder="1"/>
    <xf numFmtId="0" fontId="1" fillId="2" borderId="1" xfId="0" applyFont="1" applyFill="1" applyBorder="1"/>
    <xf numFmtId="2" fontId="6" fillId="0" borderId="0" xfId="0" applyNumberFormat="1" applyFont="1" applyBorder="1"/>
    <xf numFmtId="0" fontId="3" fillId="0" borderId="0" xfId="0" applyFont="1" applyFill="1" applyBorder="1"/>
    <xf numFmtId="9" fontId="1" fillId="0" borderId="0" xfId="0" applyNumberFormat="1" applyFont="1" applyFill="1" applyBorder="1" applyAlignment="1">
      <alignment horizontal="left"/>
    </xf>
    <xf numFmtId="0" fontId="3" fillId="2" borderId="4" xfId="0" applyFont="1" applyFill="1" applyBorder="1"/>
    <xf numFmtId="0" fontId="2" fillId="2" borderId="0" xfId="0" applyFont="1" applyFill="1"/>
    <xf numFmtId="0" fontId="2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horizontal="left"/>
    </xf>
    <xf numFmtId="170" fontId="1" fillId="0" borderId="1" xfId="0" applyNumberFormat="1" applyFont="1" applyBorder="1"/>
    <xf numFmtId="0" fontId="2" fillId="2" borderId="1" xfId="0" applyFont="1" applyFill="1" applyBorder="1"/>
    <xf numFmtId="20" fontId="1" fillId="4" borderId="1" xfId="0" applyNumberFormat="1" applyFont="1" applyFill="1" applyBorder="1" applyProtection="1">
      <protection locked="0"/>
    </xf>
    <xf numFmtId="0" fontId="1" fillId="0" borderId="0" xfId="0" applyFont="1" applyBorder="1" applyProtection="1">
      <protection locked="0"/>
    </xf>
    <xf numFmtId="168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165" fontId="1" fillId="0" borderId="1" xfId="0" applyNumberFormat="1" applyFont="1" applyFill="1" applyBorder="1" applyAlignment="1" applyProtection="1">
      <alignment horizontal="left"/>
    </xf>
    <xf numFmtId="170" fontId="3" fillId="2" borderId="1" xfId="0" applyNumberFormat="1" applyFont="1" applyFill="1" applyBorder="1"/>
    <xf numFmtId="0" fontId="2" fillId="0" borderId="0" xfId="0" applyFont="1" applyFill="1" applyBorder="1" applyAlignment="1">
      <alignment vertical="top" wrapText="1"/>
    </xf>
    <xf numFmtId="168" fontId="3" fillId="0" borderId="0" xfId="0" applyNumberFormat="1" applyFont="1" applyFill="1" applyBorder="1" applyProtection="1">
      <protection locked="0"/>
    </xf>
    <xf numFmtId="168" fontId="3" fillId="0" borderId="0" xfId="0" applyNumberFormat="1" applyFont="1" applyFill="1" applyBorder="1"/>
    <xf numFmtId="0" fontId="2" fillId="4" borderId="1" xfId="0" applyFont="1" applyFill="1" applyBorder="1" applyProtection="1">
      <protection locked="0"/>
    </xf>
    <xf numFmtId="164" fontId="3" fillId="0" borderId="1" xfId="0" applyNumberFormat="1" applyFont="1" applyBorder="1" applyAlignment="1">
      <alignment horizontal="left"/>
    </xf>
    <xf numFmtId="9" fontId="3" fillId="0" borderId="1" xfId="0" applyNumberFormat="1" applyFont="1" applyBorder="1"/>
    <xf numFmtId="170" fontId="3" fillId="0" borderId="1" xfId="0" applyNumberFormat="1" applyFont="1" applyBorder="1"/>
    <xf numFmtId="168" fontId="3" fillId="0" borderId="1" xfId="0" applyNumberFormat="1" applyFont="1" applyBorder="1"/>
    <xf numFmtId="170" fontId="3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 vertical="top" wrapText="1"/>
    </xf>
    <xf numFmtId="0" fontId="2" fillId="5" borderId="0" xfId="0" applyFont="1" applyFill="1"/>
    <xf numFmtId="0" fontId="2" fillId="5" borderId="1" xfId="0" applyFont="1" applyFill="1" applyBorder="1"/>
    <xf numFmtId="0" fontId="2" fillId="5" borderId="5" xfId="0" applyFont="1" applyFill="1" applyBorder="1"/>
    <xf numFmtId="0" fontId="1" fillId="5" borderId="3" xfId="0" applyFont="1" applyFill="1" applyBorder="1"/>
    <xf numFmtId="0" fontId="1" fillId="5" borderId="6" xfId="0" applyFont="1" applyFill="1" applyBorder="1"/>
    <xf numFmtId="0" fontId="2" fillId="5" borderId="3" xfId="0" applyFont="1" applyFill="1" applyBorder="1"/>
    <xf numFmtId="0" fontId="2" fillId="5" borderId="6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left"/>
    </xf>
    <xf numFmtId="0" fontId="3" fillId="6" borderId="2" xfId="0" applyFont="1" applyFill="1" applyBorder="1" applyAlignment="1"/>
    <xf numFmtId="0" fontId="3" fillId="6" borderId="0" xfId="0" applyFont="1" applyFill="1" applyBorder="1" applyAlignment="1"/>
    <xf numFmtId="0" fontId="3" fillId="6" borderId="0" xfId="0" applyFont="1" applyFill="1" applyBorder="1"/>
    <xf numFmtId="0" fontId="3" fillId="6" borderId="7" xfId="0" applyFont="1" applyFill="1" applyBorder="1" applyAlignment="1"/>
    <xf numFmtId="0" fontId="3" fillId="6" borderId="8" xfId="0" applyFont="1" applyFill="1" applyBorder="1" applyAlignment="1"/>
    <xf numFmtId="0" fontId="3" fillId="6" borderId="8" xfId="0" applyFont="1" applyFill="1" applyBorder="1"/>
    <xf numFmtId="9" fontId="3" fillId="4" borderId="1" xfId="0" applyNumberFormat="1" applyFont="1" applyFill="1" applyBorder="1" applyProtection="1">
      <protection locked="0"/>
    </xf>
    <xf numFmtId="168" fontId="3" fillId="4" borderId="4" xfId="0" applyNumberFormat="1" applyFont="1" applyFill="1" applyBorder="1" applyProtection="1">
      <protection locked="0"/>
    </xf>
    <xf numFmtId="0" fontId="3" fillId="6" borderId="9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/>
    </xf>
    <xf numFmtId="0" fontId="1" fillId="7" borderId="0" xfId="0" applyFont="1" applyFill="1"/>
    <xf numFmtId="0" fontId="3" fillId="6" borderId="11" xfId="0" applyFont="1" applyFill="1" applyBorder="1"/>
    <xf numFmtId="0" fontId="3" fillId="6" borderId="12" xfId="0" applyFont="1" applyFill="1" applyBorder="1"/>
    <xf numFmtId="0" fontId="2" fillId="5" borderId="0" xfId="0" applyFont="1" applyFill="1" applyBorder="1"/>
    <xf numFmtId="0" fontId="2" fillId="5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 wrapText="1"/>
    </xf>
    <xf numFmtId="0" fontId="3" fillId="6" borderId="8" xfId="0" applyFont="1" applyFill="1" applyBorder="1" applyAlignment="1">
      <alignment horizontal="left" wrapText="1"/>
    </xf>
    <xf numFmtId="168" fontId="7" fillId="0" borderId="1" xfId="0" applyNumberFormat="1" applyFont="1" applyBorder="1" applyAlignment="1" applyProtection="1">
      <alignment horizontal="center"/>
      <protection locked="0"/>
    </xf>
    <xf numFmtId="0" fontId="3" fillId="6" borderId="10" xfId="0" applyFont="1" applyFill="1" applyBorder="1" applyAlignment="1"/>
    <xf numFmtId="0" fontId="3" fillId="6" borderId="13" xfId="0" applyFont="1" applyFill="1" applyBorder="1" applyAlignment="1"/>
    <xf numFmtId="0" fontId="1" fillId="5" borderId="1" xfId="0" applyFont="1" applyFill="1" applyBorder="1" applyAlignment="1">
      <alignment horizontal="right"/>
    </xf>
    <xf numFmtId="0" fontId="3" fillId="6" borderId="9" xfId="0" applyFont="1" applyFill="1" applyBorder="1"/>
    <xf numFmtId="0" fontId="3" fillId="6" borderId="13" xfId="0" applyFont="1" applyFill="1" applyBorder="1" applyAlignment="1">
      <alignment horizontal="left" wrapText="1"/>
    </xf>
    <xf numFmtId="0" fontId="3" fillId="8" borderId="0" xfId="0" applyFont="1" applyFill="1" applyBorder="1" applyAlignment="1">
      <alignment horizontal="left" wrapText="1"/>
    </xf>
    <xf numFmtId="0" fontId="2" fillId="8" borderId="0" xfId="0" applyFont="1" applyFill="1" applyBorder="1" applyAlignment="1">
      <alignment horizontal="left" wrapText="1"/>
    </xf>
    <xf numFmtId="0" fontId="0" fillId="8" borderId="0" xfId="0" applyFill="1"/>
    <xf numFmtId="0" fontId="0" fillId="8" borderId="0" xfId="0" applyFill="1" applyBorder="1"/>
    <xf numFmtId="171" fontId="3" fillId="0" borderId="1" xfId="0" applyNumberFormat="1" applyFont="1" applyBorder="1"/>
    <xf numFmtId="172" fontId="3" fillId="0" borderId="1" xfId="0" applyNumberFormat="1" applyFont="1" applyBorder="1"/>
    <xf numFmtId="0" fontId="3" fillId="2" borderId="5" xfId="0" applyFont="1" applyFill="1" applyBorder="1"/>
    <xf numFmtId="0" fontId="1" fillId="2" borderId="6" xfId="0" applyFont="1" applyFill="1" applyBorder="1"/>
    <xf numFmtId="9" fontId="3" fillId="4" borderId="5" xfId="0" applyNumberFormat="1" applyFont="1" applyFill="1" applyBorder="1" applyAlignment="1" applyProtection="1">
      <protection locked="0"/>
    </xf>
    <xf numFmtId="2" fontId="3" fillId="9" borderId="7" xfId="0" applyNumberFormat="1" applyFont="1" applyFill="1" applyBorder="1" applyProtection="1">
      <protection locked="0"/>
    </xf>
    <xf numFmtId="2" fontId="3" fillId="2" borderId="6" xfId="0" applyNumberFormat="1" applyFont="1" applyFill="1" applyBorder="1"/>
    <xf numFmtId="0" fontId="3" fillId="2" borderId="6" xfId="0" applyFont="1" applyFill="1" applyBorder="1"/>
    <xf numFmtId="166" fontId="3" fillId="0" borderId="0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left"/>
    </xf>
    <xf numFmtId="168" fontId="7" fillId="0" borderId="0" xfId="0" applyNumberFormat="1" applyFont="1" applyBorder="1" applyProtection="1">
      <protection locked="0"/>
    </xf>
    <xf numFmtId="168" fontId="7" fillId="0" borderId="0" xfId="0" applyNumberFormat="1" applyFont="1" applyBorder="1" applyAlignment="1" applyProtection="1">
      <alignment horizontal="center"/>
      <protection locked="0"/>
    </xf>
    <xf numFmtId="20" fontId="3" fillId="0" borderId="0" xfId="0" applyNumberFormat="1" applyFont="1" applyBorder="1"/>
    <xf numFmtId="171" fontId="3" fillId="0" borderId="0" xfId="0" applyNumberFormat="1" applyFont="1" applyBorder="1"/>
    <xf numFmtId="168" fontId="3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1" fillId="4" borderId="1" xfId="0" applyFont="1" applyFill="1" applyBorder="1" applyProtection="1">
      <protection locked="0"/>
    </xf>
    <xf numFmtId="0" fontId="2" fillId="5" borderId="6" xfId="0" applyFont="1" applyFill="1" applyBorder="1"/>
    <xf numFmtId="14" fontId="1" fillId="4" borderId="1" xfId="0" applyNumberFormat="1" applyFont="1" applyFill="1" applyBorder="1" applyAlignment="1" applyProtection="1">
      <alignment horizontal="left"/>
      <protection locked="0"/>
    </xf>
    <xf numFmtId="0" fontId="3" fillId="4" borderId="1" xfId="0" applyFont="1" applyFill="1" applyBorder="1" applyProtection="1"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3" fillId="0" borderId="5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>
      <alignment horizontal="center" wrapText="1"/>
    </xf>
    <xf numFmtId="20" fontId="1" fillId="4" borderId="1" xfId="0" applyNumberFormat="1" applyFont="1" applyFill="1" applyBorder="1" applyAlignment="1" applyProtection="1">
      <alignment horizontal="center"/>
      <protection locked="0"/>
    </xf>
    <xf numFmtId="0" fontId="3" fillId="6" borderId="2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horizontal="left" wrapText="1"/>
    </xf>
    <xf numFmtId="0" fontId="3" fillId="2" borderId="4" xfId="0" applyFont="1" applyFill="1" applyBorder="1" applyAlignment="1" applyProtection="1">
      <alignment horizontal="center" vertical="top" wrapText="1"/>
    </xf>
    <xf numFmtId="0" fontId="3" fillId="6" borderId="7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horizontal="left" wrapText="1"/>
    </xf>
    <xf numFmtId="0" fontId="2" fillId="8" borderId="8" xfId="0" applyFont="1" applyFill="1" applyBorder="1" applyAlignment="1">
      <alignment horizontal="left" wrapText="1"/>
    </xf>
    <xf numFmtId="0" fontId="2" fillId="8" borderId="0" xfId="0" applyFont="1" applyFill="1" applyBorder="1" applyAlignment="1">
      <alignment horizontal="left" wrapText="1"/>
    </xf>
  </cellXfs>
  <cellStyles count="1">
    <cellStyle name="Normal" xfId="0" builtinId="0"/>
  </cellStyles>
  <dxfs count="281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ont>
        <color theme="0"/>
      </font>
      <fill>
        <patternFill patternType="none">
          <bgColor indexed="65"/>
        </patternFill>
      </fill>
      <border>
        <top style="thin">
          <color indexed="64"/>
        </top>
      </border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31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9525</xdr:rowOff>
    </xdr:from>
    <xdr:to>
      <xdr:col>7</xdr:col>
      <xdr:colOff>0</xdr:colOff>
      <xdr:row>0</xdr:row>
      <xdr:rowOff>552450</xdr:rowOff>
    </xdr:to>
    <xdr:pic>
      <xdr:nvPicPr>
        <xdr:cNvPr id="1025" name="Bildobjekt 4" descr="GUBL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9525"/>
          <a:ext cx="40576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6</xdr:col>
      <xdr:colOff>504825</xdr:colOff>
      <xdr:row>1</xdr:row>
      <xdr:rowOff>0</xdr:rowOff>
    </xdr:to>
    <xdr:pic>
      <xdr:nvPicPr>
        <xdr:cNvPr id="1026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10241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14</xdr:col>
      <xdr:colOff>9525</xdr:colOff>
      <xdr:row>1</xdr:row>
      <xdr:rowOff>0</xdr:rowOff>
    </xdr:to>
    <xdr:pic>
      <xdr:nvPicPr>
        <xdr:cNvPr id="10242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11265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14</xdr:col>
      <xdr:colOff>9525</xdr:colOff>
      <xdr:row>1</xdr:row>
      <xdr:rowOff>0</xdr:rowOff>
    </xdr:to>
    <xdr:pic>
      <xdr:nvPicPr>
        <xdr:cNvPr id="11266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12289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12290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13313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14</xdr:col>
      <xdr:colOff>9525</xdr:colOff>
      <xdr:row>1</xdr:row>
      <xdr:rowOff>0</xdr:rowOff>
    </xdr:to>
    <xdr:pic>
      <xdr:nvPicPr>
        <xdr:cNvPr id="13314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0</xdr:row>
      <xdr:rowOff>542925</xdr:rowOff>
    </xdr:to>
    <xdr:pic>
      <xdr:nvPicPr>
        <xdr:cNvPr id="2049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0</xdr:colOff>
      <xdr:row>0</xdr:row>
      <xdr:rowOff>542925</xdr:rowOff>
    </xdr:to>
    <xdr:pic>
      <xdr:nvPicPr>
        <xdr:cNvPr id="2050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3073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14</xdr:col>
      <xdr:colOff>9525</xdr:colOff>
      <xdr:row>1</xdr:row>
      <xdr:rowOff>0</xdr:rowOff>
    </xdr:to>
    <xdr:pic>
      <xdr:nvPicPr>
        <xdr:cNvPr id="3074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4097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4098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5121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5122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6145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6146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7169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7170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8193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19050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8194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34125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1</xdr:row>
      <xdr:rowOff>0</xdr:rowOff>
    </xdr:to>
    <xdr:pic>
      <xdr:nvPicPr>
        <xdr:cNvPr id="9217" name="Bildobjekt 3" descr="GU_logo_2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0008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14</xdr:col>
      <xdr:colOff>9525</xdr:colOff>
      <xdr:row>1</xdr:row>
      <xdr:rowOff>0</xdr:rowOff>
    </xdr:to>
    <xdr:pic>
      <xdr:nvPicPr>
        <xdr:cNvPr id="9218" name="Bildobjekt 3" descr="GUBL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43650" y="0"/>
          <a:ext cx="28765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0"/>
  <sheetViews>
    <sheetView tabSelected="1" workbookViewId="0">
      <selection activeCell="B8" sqref="B8:D8"/>
    </sheetView>
  </sheetViews>
  <sheetFormatPr defaultColWidth="8.88671875" defaultRowHeight="13.8" x14ac:dyDescent="0.25"/>
  <cols>
    <col min="1" max="1" width="29.109375" style="1" customWidth="1"/>
    <col min="2" max="2" width="10.88671875" style="1" customWidth="1"/>
    <col min="3" max="3" width="15" style="1" customWidth="1"/>
    <col min="4" max="4" width="14" style="1" bestFit="1" customWidth="1"/>
    <col min="5" max="5" width="12.6640625" style="1" customWidth="1"/>
    <col min="6" max="6" width="15.6640625" style="1" customWidth="1"/>
    <col min="7" max="7" width="11.6640625" style="1" customWidth="1"/>
    <col min="8" max="16384" width="8.88671875" style="1"/>
  </cols>
  <sheetData>
    <row r="1" spans="1:7" s="9" customFormat="1" ht="43.5" customHeight="1" x14ac:dyDescent="0.25">
      <c r="A1" s="101"/>
      <c r="B1" s="101"/>
      <c r="C1" s="101"/>
      <c r="D1" s="101"/>
      <c r="E1" s="101"/>
      <c r="F1" s="101"/>
      <c r="G1" s="101"/>
    </row>
    <row r="2" spans="1:7" s="12" customFormat="1" ht="16.2" x14ac:dyDescent="0.3">
      <c r="A2" s="104"/>
      <c r="B2" s="104"/>
      <c r="C2" s="81"/>
      <c r="D2" s="81"/>
      <c r="E2" s="81"/>
      <c r="F2" s="81"/>
      <c r="G2" s="81"/>
    </row>
    <row r="3" spans="1:7" s="13" customFormat="1" ht="16.2" x14ac:dyDescent="0.3">
      <c r="A3" s="3" t="str">
        <f>"Flextidsuppföljning "&amp;YEAR(A14)</f>
        <v>Flextidsuppföljning 2017</v>
      </c>
      <c r="B3" s="3"/>
      <c r="C3" s="3"/>
      <c r="D3" s="3"/>
      <c r="E3" s="3"/>
      <c r="F3" s="3"/>
      <c r="G3" s="3"/>
    </row>
    <row r="4" spans="1:7" s="13" customFormat="1" ht="16.2" x14ac:dyDescent="0.3"/>
    <row r="5" spans="1:7" s="13" customFormat="1" ht="16.2" x14ac:dyDescent="0.3">
      <c r="A5" s="143" t="s">
        <v>60</v>
      </c>
      <c r="B5" s="144"/>
      <c r="C5" s="144"/>
      <c r="D5" s="144"/>
      <c r="E5" s="144"/>
      <c r="F5" s="144"/>
      <c r="G5" s="145"/>
    </row>
    <row r="7" spans="1:7" ht="16.2" x14ac:dyDescent="0.3">
      <c r="A7" s="83" t="s">
        <v>36</v>
      </c>
      <c r="B7" s="84"/>
      <c r="C7" s="84"/>
      <c r="D7" s="85"/>
      <c r="F7" s="82" t="s">
        <v>57</v>
      </c>
      <c r="G7" s="112"/>
    </row>
    <row r="8" spans="1:7" x14ac:dyDescent="0.25">
      <c r="A8" s="56" t="s">
        <v>59</v>
      </c>
      <c r="B8" s="140" t="s">
        <v>46</v>
      </c>
      <c r="C8" s="141"/>
      <c r="D8" s="142"/>
      <c r="E8" s="9"/>
      <c r="F8" s="50" t="s">
        <v>25</v>
      </c>
      <c r="G8" s="52">
        <v>40</v>
      </c>
    </row>
    <row r="9" spans="1:7" ht="15" customHeight="1" x14ac:dyDescent="0.25">
      <c r="A9" s="50" t="str">
        <f>"Ingående flex från "&amp;YEAR(A14)-1</f>
        <v>Ingående flex från 2016</v>
      </c>
      <c r="B9" s="124">
        <v>0</v>
      </c>
      <c r="C9" s="121" t="s">
        <v>76</v>
      </c>
      <c r="D9" s="126"/>
      <c r="E9" s="9"/>
      <c r="F9" s="50" t="s">
        <v>26</v>
      </c>
      <c r="G9" s="52">
        <v>-10</v>
      </c>
    </row>
    <row r="10" spans="1:7" x14ac:dyDescent="0.25">
      <c r="A10" s="50" t="s">
        <v>0</v>
      </c>
      <c r="B10" s="123">
        <v>1</v>
      </c>
      <c r="C10" s="50" t="s">
        <v>75</v>
      </c>
      <c r="D10" s="126"/>
      <c r="E10" s="9"/>
    </row>
    <row r="11" spans="1:7" x14ac:dyDescent="0.25">
      <c r="A11" s="23"/>
      <c r="B11" s="55"/>
      <c r="C11" s="55"/>
      <c r="D11" s="55"/>
      <c r="E11" s="9"/>
      <c r="F11" s="54"/>
      <c r="G11" s="22"/>
    </row>
    <row r="12" spans="1:7" s="12" customFormat="1" ht="16.2" x14ac:dyDescent="0.3">
      <c r="A12" s="82" t="s">
        <v>58</v>
      </c>
      <c r="B12" s="82"/>
      <c r="C12" s="82"/>
      <c r="D12" s="82"/>
      <c r="E12" s="82"/>
      <c r="F12" s="82"/>
      <c r="G12" s="82"/>
    </row>
    <row r="13" spans="1:7" s="12" customFormat="1" ht="37.799999999999997" x14ac:dyDescent="0.3">
      <c r="A13" s="10" t="s">
        <v>1</v>
      </c>
      <c r="B13" s="10" t="s">
        <v>2</v>
      </c>
      <c r="C13" s="10" t="s">
        <v>68</v>
      </c>
      <c r="D13" s="10" t="s">
        <v>69</v>
      </c>
      <c r="E13" s="10" t="s">
        <v>67</v>
      </c>
      <c r="F13" s="10" t="s">
        <v>70</v>
      </c>
      <c r="G13" s="10" t="s">
        <v>71</v>
      </c>
    </row>
    <row r="14" spans="1:7" x14ac:dyDescent="0.25">
      <c r="A14" s="74">
        <f>'Administratörens sida'!A14</f>
        <v>41274</v>
      </c>
      <c r="B14" s="75">
        <f>Januari!C7</f>
        <v>1</v>
      </c>
      <c r="C14" s="76">
        <f>'Administratörens sida'!D14*B14</f>
        <v>6.9791666666666652</v>
      </c>
      <c r="D14" s="77">
        <f>B14*'Administratörens sida'!$E14-((SECOND(B15*'Administratörens sida'!$E14)/(24*60*60)))</f>
        <v>0.34027777777777773</v>
      </c>
      <c r="E14" s="78">
        <f>Januari!G6</f>
        <v>0</v>
      </c>
      <c r="F14" s="78">
        <f>E14</f>
        <v>0</v>
      </c>
      <c r="G14" s="120">
        <f>Januari!M8</f>
        <v>0</v>
      </c>
    </row>
    <row r="15" spans="1:7" x14ac:dyDescent="0.25">
      <c r="A15" s="74">
        <f>'Administratörens sida'!A15</f>
        <v>41305</v>
      </c>
      <c r="B15" s="75">
        <f>Februari!C7</f>
        <v>1</v>
      </c>
      <c r="C15" s="76">
        <f>'Administratörens sida'!D15*B15</f>
        <v>6.8055555555555545</v>
      </c>
      <c r="D15" s="77">
        <f>B15*'Administratörens sida'!$E15-((SECOND(B16*'Administratörens sida'!$E15)/(24*60*60)))</f>
        <v>0.34027777777777773</v>
      </c>
      <c r="E15" s="78">
        <f>Februari!G6</f>
        <v>0</v>
      </c>
      <c r="F15" s="78">
        <f>F14+E15</f>
        <v>0</v>
      </c>
      <c r="G15" s="120">
        <f>Februari!M8</f>
        <v>0</v>
      </c>
    </row>
    <row r="16" spans="1:7" x14ac:dyDescent="0.25">
      <c r="A16" s="74">
        <f>'Administratörens sida'!A16</f>
        <v>41333</v>
      </c>
      <c r="B16" s="75">
        <f>Mars!C7</f>
        <v>1</v>
      </c>
      <c r="C16" s="76">
        <f>'Administratörens sida'!D16*B16</f>
        <v>7.8263888888888875</v>
      </c>
      <c r="D16" s="77">
        <f>B16*'Administratörens sida'!$E16-((SECOND(B17*'Administratörens sida'!$E16)/(24*60*60)))</f>
        <v>0.34027777777777773</v>
      </c>
      <c r="E16" s="78">
        <f>Mars!G6</f>
        <v>0</v>
      </c>
      <c r="F16" s="78">
        <f t="shared" ref="F16:F25" si="0">F15+E16</f>
        <v>0</v>
      </c>
      <c r="G16" s="120">
        <f>Mars!M8</f>
        <v>0</v>
      </c>
    </row>
    <row r="17" spans="1:7" x14ac:dyDescent="0.25">
      <c r="A17" s="74">
        <f>'Administratörens sida'!A17</f>
        <v>41364</v>
      </c>
      <c r="B17" s="75">
        <f>April!C7</f>
        <v>1</v>
      </c>
      <c r="C17" s="76">
        <f>'Administratörens sida'!D17*B17</f>
        <v>6.0416666666666661</v>
      </c>
      <c r="D17" s="77">
        <f>B17*'Administratörens sida'!$E17-((SECOND(B18*'Administratörens sida'!$E17)/(24*60*60)))</f>
        <v>0.34027777777777773</v>
      </c>
      <c r="E17" s="78">
        <f>April!G6</f>
        <v>0</v>
      </c>
      <c r="F17" s="78">
        <f t="shared" si="0"/>
        <v>0</v>
      </c>
      <c r="G17" s="120">
        <f>April!M8</f>
        <v>0</v>
      </c>
    </row>
    <row r="18" spans="1:7" x14ac:dyDescent="0.25">
      <c r="A18" s="74">
        <f>'Administratörens sida'!A18</f>
        <v>41394</v>
      </c>
      <c r="B18" s="75">
        <f>Maj!C7</f>
        <v>1</v>
      </c>
      <c r="C18" s="76">
        <f>'Administratörens sida'!D18*B18</f>
        <v>6.5625</v>
      </c>
      <c r="D18" s="77">
        <f>B18*'Administratörens sida'!$E18-((SECOND(B19*'Administratörens sida'!$E18)/(24*60*60)))</f>
        <v>0.3125</v>
      </c>
      <c r="E18" s="78">
        <f>Maj!G6</f>
        <v>0</v>
      </c>
      <c r="F18" s="78">
        <f t="shared" si="0"/>
        <v>0</v>
      </c>
      <c r="G18" s="120">
        <f>Maj!M8</f>
        <v>0</v>
      </c>
    </row>
    <row r="19" spans="1:7" x14ac:dyDescent="0.25">
      <c r="A19" s="74">
        <f>'Administratörens sida'!A19</f>
        <v>41425</v>
      </c>
      <c r="B19" s="75">
        <f>Juni!C7</f>
        <v>1</v>
      </c>
      <c r="C19" s="76">
        <f>'Administratörens sida'!D19*B19</f>
        <v>6.25</v>
      </c>
      <c r="D19" s="77">
        <f>B19*'Administratörens sida'!$E19-((SECOND(B20*'Administratörens sida'!$E19)/(24*60*60)))</f>
        <v>0.3125</v>
      </c>
      <c r="E19" s="78">
        <f>Juni!G6</f>
        <v>0</v>
      </c>
      <c r="F19" s="78">
        <f t="shared" si="0"/>
        <v>0</v>
      </c>
      <c r="G19" s="120">
        <f>Juni!M8</f>
        <v>0</v>
      </c>
    </row>
    <row r="20" spans="1:7" x14ac:dyDescent="0.25">
      <c r="A20" s="74">
        <f>'Administratörens sida'!A20</f>
        <v>41455</v>
      </c>
      <c r="B20" s="75">
        <f>Juli!C7</f>
        <v>1</v>
      </c>
      <c r="C20" s="76">
        <f>'Administratörens sida'!D20*B20</f>
        <v>6.5625</v>
      </c>
      <c r="D20" s="77">
        <f>B20*'Administratörens sida'!$E20-((SECOND(B21*'Administratörens sida'!$E20)/(24*60*60)))</f>
        <v>0.3125</v>
      </c>
      <c r="E20" s="78">
        <f>Juli!G6</f>
        <v>0</v>
      </c>
      <c r="F20" s="78">
        <f t="shared" si="0"/>
        <v>0</v>
      </c>
      <c r="G20" s="120">
        <f>Juli!M8</f>
        <v>0</v>
      </c>
    </row>
    <row r="21" spans="1:7" x14ac:dyDescent="0.25">
      <c r="A21" s="74">
        <f>'Administratörens sida'!A21</f>
        <v>41486</v>
      </c>
      <c r="B21" s="75">
        <f>Augusti!C7</f>
        <v>1</v>
      </c>
      <c r="C21" s="76">
        <f>'Administratörens sida'!D21*B21</f>
        <v>7.1875</v>
      </c>
      <c r="D21" s="77">
        <f>B21*'Administratörens sida'!$E21-((SECOND(B22*'Administratörens sida'!$E21)/(24*60*60)))</f>
        <v>0.3125</v>
      </c>
      <c r="E21" s="78">
        <f>Augusti!G6</f>
        <v>0</v>
      </c>
      <c r="F21" s="78">
        <f t="shared" si="0"/>
        <v>0</v>
      </c>
      <c r="G21" s="120">
        <f>Augusti!M8</f>
        <v>0</v>
      </c>
    </row>
    <row r="22" spans="1:7" x14ac:dyDescent="0.25">
      <c r="A22" s="74">
        <f>'Administratörens sida'!A22</f>
        <v>41517</v>
      </c>
      <c r="B22" s="75">
        <f>September!C7</f>
        <v>1</v>
      </c>
      <c r="C22" s="76">
        <f>'Administratörens sida'!D22*B22</f>
        <v>7.1458333333333321</v>
      </c>
      <c r="D22" s="77">
        <f>B22*'Administratörens sida'!$E22-((SECOND(B23*'Administratörens sida'!$E22)/(24*60*60)))</f>
        <v>0.34027777777777773</v>
      </c>
      <c r="E22" s="78">
        <f>September!G6</f>
        <v>0</v>
      </c>
      <c r="F22" s="78">
        <f t="shared" si="0"/>
        <v>0</v>
      </c>
      <c r="G22" s="120">
        <f>September!M8</f>
        <v>0</v>
      </c>
    </row>
    <row r="23" spans="1:7" x14ac:dyDescent="0.25">
      <c r="A23" s="74">
        <f>'Administratörens sida'!A23</f>
        <v>41547</v>
      </c>
      <c r="B23" s="75">
        <f>Oktober!C7</f>
        <v>1</v>
      </c>
      <c r="C23" s="76">
        <f>'Administratörens sida'!D23*B23</f>
        <v>7.4861111111111098</v>
      </c>
      <c r="D23" s="77">
        <f>B23*'Administratörens sida'!$E23-((SECOND(B24*'Administratörens sida'!$E23)/(24*60*60)))</f>
        <v>0.34027777777777773</v>
      </c>
      <c r="E23" s="78">
        <f>Oktober!G6</f>
        <v>0</v>
      </c>
      <c r="F23" s="78">
        <f t="shared" si="0"/>
        <v>0</v>
      </c>
      <c r="G23" s="120">
        <f>Oktober!M8</f>
        <v>0</v>
      </c>
    </row>
    <row r="24" spans="1:7" x14ac:dyDescent="0.25">
      <c r="A24" s="74">
        <f>'Administratörens sida'!A24</f>
        <v>41578</v>
      </c>
      <c r="B24" s="75">
        <f>November!C7</f>
        <v>1</v>
      </c>
      <c r="C24" s="76">
        <f>'Administratörens sida'!D24*B24</f>
        <v>7.3194444444444429</v>
      </c>
      <c r="D24" s="77">
        <f>B24*'Administratörens sida'!$E24-((SECOND(B25*'Administratörens sida'!$E24)/(24*60*60)))</f>
        <v>0.34027777777777773</v>
      </c>
      <c r="E24" s="78">
        <f>November!G6</f>
        <v>0</v>
      </c>
      <c r="F24" s="78">
        <f t="shared" si="0"/>
        <v>0</v>
      </c>
      <c r="G24" s="120">
        <f>November!M8</f>
        <v>0</v>
      </c>
    </row>
    <row r="25" spans="1:7" x14ac:dyDescent="0.25">
      <c r="A25" s="74">
        <f>'Administratörens sida'!A25</f>
        <v>41608</v>
      </c>
      <c r="B25" s="75">
        <f>December!C7</f>
        <v>1</v>
      </c>
      <c r="C25" s="76">
        <f>'Administratörens sida'!D25*B25</f>
        <v>6.4652777777777768</v>
      </c>
      <c r="D25" s="77">
        <f>B25*'Administratörens sida'!$E25-((SECOND(B26*'Administratörens sida'!$E25)/(24*60*60)))</f>
        <v>0.34027777777777773</v>
      </c>
      <c r="E25" s="78">
        <f>December!G6</f>
        <v>0</v>
      </c>
      <c r="F25" s="78">
        <f t="shared" si="0"/>
        <v>0</v>
      </c>
      <c r="G25" s="120">
        <f>December!M8</f>
        <v>0</v>
      </c>
    </row>
    <row r="27" spans="1:7" x14ac:dyDescent="0.25">
      <c r="A27" s="50" t="str">
        <f>"Utgående flex "&amp;YEAR(A14)</f>
        <v>Utgående flex 2017</v>
      </c>
      <c r="B27" s="125">
        <f>G25*24</f>
        <v>0</v>
      </c>
      <c r="C27" s="121" t="s">
        <v>77</v>
      </c>
      <c r="D27" s="122"/>
    </row>
    <row r="29" spans="1:7" s="12" customFormat="1" ht="16.2" x14ac:dyDescent="0.3"/>
    <row r="30" spans="1:7" s="16" customFormat="1" ht="45.75" customHeight="1" x14ac:dyDescent="0.3">
      <c r="G30" s="14"/>
    </row>
    <row r="43" s="18" customFormat="1" ht="16.2" x14ac:dyDescent="0.3"/>
    <row r="44" s="19" customFormat="1" x14ac:dyDescent="0.25"/>
    <row r="45" ht="42.75" customHeight="1" x14ac:dyDescent="0.25"/>
    <row r="50" s="21" customFormat="1" x14ac:dyDescent="0.25"/>
    <row r="52" s="21" customFormat="1" x14ac:dyDescent="0.25"/>
    <row r="73" spans="1:6" x14ac:dyDescent="0.25">
      <c r="A73" s="23"/>
      <c r="B73" s="23"/>
      <c r="C73" s="23"/>
      <c r="D73" s="23"/>
      <c r="E73" s="23"/>
      <c r="F73" s="23"/>
    </row>
    <row r="74" spans="1:6" x14ac:dyDescent="0.25">
      <c r="A74" s="23"/>
      <c r="B74" s="23"/>
      <c r="C74" s="23"/>
      <c r="D74" s="23"/>
      <c r="E74" s="23"/>
      <c r="F74" s="23"/>
    </row>
    <row r="75" spans="1:6" x14ac:dyDescent="0.25">
      <c r="A75" s="23"/>
      <c r="B75" s="23"/>
      <c r="C75" s="23"/>
      <c r="D75" s="23"/>
      <c r="E75" s="23"/>
      <c r="F75" s="23"/>
    </row>
    <row r="76" spans="1:6" x14ac:dyDescent="0.25">
      <c r="A76" s="23"/>
      <c r="B76" s="23"/>
      <c r="C76" s="23"/>
      <c r="D76" s="23"/>
      <c r="E76" s="23"/>
      <c r="F76" s="23"/>
    </row>
    <row r="77" spans="1:6" x14ac:dyDescent="0.25">
      <c r="A77" s="23"/>
      <c r="B77" s="23"/>
      <c r="C77" s="23"/>
      <c r="D77" s="23"/>
      <c r="E77" s="23"/>
      <c r="F77" s="23"/>
    </row>
    <row r="78" spans="1:6" x14ac:dyDescent="0.25">
      <c r="A78" s="23"/>
      <c r="B78" s="23"/>
      <c r="C78" s="23"/>
      <c r="D78" s="23"/>
      <c r="E78" s="23"/>
      <c r="F78" s="23"/>
    </row>
    <row r="79" spans="1:6" x14ac:dyDescent="0.25">
      <c r="A79" s="23"/>
      <c r="B79" s="23"/>
      <c r="C79" s="23"/>
      <c r="D79" s="23"/>
      <c r="E79" s="23"/>
      <c r="F79" s="23"/>
    </row>
    <row r="80" spans="1:6" x14ac:dyDescent="0.25">
      <c r="A80" s="23"/>
      <c r="B80" s="23"/>
      <c r="C80" s="23"/>
      <c r="D80" s="23"/>
      <c r="E80" s="23"/>
      <c r="F80" s="23"/>
    </row>
    <row r="81" spans="1:6" x14ac:dyDescent="0.25">
      <c r="A81" s="23"/>
      <c r="B81" s="23"/>
      <c r="C81" s="23"/>
      <c r="D81" s="23"/>
      <c r="E81" s="23"/>
      <c r="F81" s="23"/>
    </row>
    <row r="82" spans="1:6" x14ac:dyDescent="0.25">
      <c r="A82" s="23"/>
      <c r="B82" s="23"/>
      <c r="C82" s="23"/>
      <c r="D82" s="23"/>
      <c r="E82" s="23"/>
      <c r="F82" s="23"/>
    </row>
    <row r="83" spans="1:6" x14ac:dyDescent="0.25">
      <c r="A83" s="23"/>
      <c r="B83" s="23"/>
      <c r="C83" s="23"/>
      <c r="D83" s="23"/>
      <c r="E83" s="23"/>
      <c r="F83" s="23"/>
    </row>
    <row r="84" spans="1:6" x14ac:dyDescent="0.25">
      <c r="A84" s="23"/>
      <c r="B84" s="23"/>
      <c r="C84" s="23"/>
      <c r="D84" s="23"/>
      <c r="E84" s="23"/>
      <c r="F84" s="23"/>
    </row>
    <row r="85" spans="1:6" x14ac:dyDescent="0.25">
      <c r="A85" s="23"/>
      <c r="B85" s="23"/>
      <c r="C85" s="23"/>
      <c r="D85" s="23"/>
      <c r="E85" s="23"/>
      <c r="F85" s="23"/>
    </row>
    <row r="86" spans="1:6" x14ac:dyDescent="0.25">
      <c r="A86" s="23"/>
      <c r="B86" s="23"/>
      <c r="C86" s="23"/>
      <c r="D86" s="23"/>
      <c r="E86" s="23"/>
      <c r="F86" s="23"/>
    </row>
    <row r="87" spans="1:6" x14ac:dyDescent="0.25">
      <c r="A87" s="23"/>
      <c r="B87" s="23"/>
      <c r="C87" s="23"/>
      <c r="D87" s="23"/>
      <c r="E87" s="23"/>
      <c r="F87" s="23"/>
    </row>
    <row r="88" spans="1:6" x14ac:dyDescent="0.25">
      <c r="A88" s="23"/>
      <c r="B88" s="23"/>
      <c r="C88" s="23"/>
      <c r="D88" s="23"/>
      <c r="E88" s="23"/>
      <c r="F88" s="23"/>
    </row>
    <row r="89" spans="1:6" x14ac:dyDescent="0.25">
      <c r="A89" s="23"/>
      <c r="B89" s="23"/>
      <c r="C89" s="23"/>
      <c r="D89" s="23"/>
      <c r="E89" s="23"/>
      <c r="F89" s="23"/>
    </row>
    <row r="90" spans="1:6" x14ac:dyDescent="0.25">
      <c r="A90" s="23"/>
      <c r="B90" s="23"/>
      <c r="C90" s="23"/>
      <c r="D90" s="23"/>
      <c r="E90" s="23"/>
      <c r="F90" s="23"/>
    </row>
    <row r="91" spans="1:6" x14ac:dyDescent="0.25">
      <c r="A91" s="23"/>
      <c r="B91" s="23"/>
      <c r="C91" s="23"/>
      <c r="D91" s="23"/>
      <c r="E91" s="23"/>
      <c r="F91" s="23"/>
    </row>
    <row r="92" spans="1:6" x14ac:dyDescent="0.25">
      <c r="A92" s="23"/>
      <c r="B92" s="23"/>
      <c r="C92" s="23"/>
      <c r="D92" s="23"/>
      <c r="E92" s="23"/>
      <c r="F92" s="23"/>
    </row>
    <row r="93" spans="1:6" x14ac:dyDescent="0.25">
      <c r="A93" s="23"/>
      <c r="B93" s="23"/>
      <c r="C93" s="23"/>
      <c r="D93" s="23"/>
      <c r="E93" s="23"/>
      <c r="F93" s="23"/>
    </row>
    <row r="94" spans="1:6" x14ac:dyDescent="0.25">
      <c r="A94" s="23"/>
      <c r="B94" s="23"/>
      <c r="C94" s="23"/>
      <c r="D94" s="23"/>
      <c r="E94" s="23"/>
      <c r="F94" s="23"/>
    </row>
    <row r="95" spans="1:6" x14ac:dyDescent="0.25">
      <c r="A95" s="23"/>
      <c r="B95" s="23"/>
      <c r="C95" s="23"/>
      <c r="D95" s="23"/>
      <c r="E95" s="23"/>
      <c r="F95" s="23"/>
    </row>
    <row r="96" spans="1:6" x14ac:dyDescent="0.25">
      <c r="A96" s="23"/>
      <c r="B96" s="23"/>
      <c r="C96" s="23"/>
      <c r="D96" s="23"/>
      <c r="E96" s="23"/>
      <c r="F96" s="23"/>
    </row>
    <row r="97" spans="1:6" x14ac:dyDescent="0.25">
      <c r="A97" s="23"/>
      <c r="B97" s="23"/>
      <c r="C97" s="23"/>
      <c r="D97" s="23"/>
      <c r="E97" s="23"/>
      <c r="F97" s="23"/>
    </row>
    <row r="98" spans="1:6" x14ac:dyDescent="0.25">
      <c r="A98" s="23"/>
      <c r="B98" s="23"/>
      <c r="C98" s="23"/>
      <c r="D98" s="23"/>
      <c r="E98" s="23"/>
      <c r="F98" s="23"/>
    </row>
    <row r="99" spans="1:6" x14ac:dyDescent="0.25">
      <c r="A99" s="23"/>
      <c r="B99" s="23"/>
      <c r="C99" s="23"/>
      <c r="D99" s="23"/>
      <c r="E99" s="23"/>
      <c r="F99" s="23"/>
    </row>
    <row r="100" spans="1:6" x14ac:dyDescent="0.25">
      <c r="A100" s="23"/>
      <c r="B100" s="23"/>
      <c r="C100" s="23"/>
      <c r="D100" s="23"/>
      <c r="E100" s="23"/>
      <c r="F100" s="23"/>
    </row>
    <row r="101" spans="1:6" x14ac:dyDescent="0.25">
      <c r="A101" s="23"/>
      <c r="B101" s="23"/>
      <c r="C101" s="23"/>
      <c r="D101" s="23"/>
      <c r="E101" s="23"/>
      <c r="F101" s="23"/>
    </row>
    <row r="102" spans="1:6" x14ac:dyDescent="0.25">
      <c r="A102" s="23"/>
      <c r="B102" s="23"/>
      <c r="C102" s="23"/>
      <c r="D102" s="23"/>
      <c r="E102" s="23"/>
      <c r="F102" s="23"/>
    </row>
    <row r="103" spans="1:6" x14ac:dyDescent="0.25">
      <c r="A103" s="23"/>
      <c r="B103" s="23"/>
      <c r="C103" s="23"/>
      <c r="D103" s="23"/>
      <c r="E103" s="23"/>
      <c r="F103" s="23"/>
    </row>
    <row r="104" spans="1:6" x14ac:dyDescent="0.25">
      <c r="A104" s="23"/>
      <c r="B104" s="23"/>
      <c r="C104" s="23"/>
      <c r="D104" s="23"/>
      <c r="E104" s="23"/>
      <c r="F104" s="23"/>
    </row>
    <row r="105" spans="1:6" x14ac:dyDescent="0.25">
      <c r="A105" s="23"/>
      <c r="B105" s="23"/>
      <c r="C105" s="23"/>
      <c r="D105" s="23"/>
      <c r="E105" s="23"/>
      <c r="F105" s="23"/>
    </row>
    <row r="106" spans="1:6" x14ac:dyDescent="0.25">
      <c r="A106" s="23"/>
      <c r="B106" s="23"/>
      <c r="C106" s="23"/>
      <c r="D106" s="23"/>
      <c r="E106" s="23"/>
      <c r="F106" s="23"/>
    </row>
    <row r="107" spans="1:6" x14ac:dyDescent="0.25">
      <c r="A107" s="23"/>
      <c r="B107" s="23"/>
      <c r="C107" s="23"/>
      <c r="D107" s="23"/>
      <c r="E107" s="23"/>
      <c r="F107" s="23"/>
    </row>
    <row r="108" spans="1:6" x14ac:dyDescent="0.25">
      <c r="A108" s="23"/>
      <c r="B108" s="23"/>
      <c r="C108" s="23"/>
      <c r="D108" s="23"/>
      <c r="E108" s="23"/>
      <c r="F108" s="23"/>
    </row>
    <row r="109" spans="1:6" x14ac:dyDescent="0.25">
      <c r="A109" s="23"/>
      <c r="B109" s="23"/>
      <c r="C109" s="23"/>
      <c r="D109" s="23"/>
      <c r="E109" s="23"/>
      <c r="F109" s="23"/>
    </row>
    <row r="110" spans="1:6" x14ac:dyDescent="0.25">
      <c r="A110" s="23"/>
      <c r="B110" s="23"/>
      <c r="C110" s="23"/>
      <c r="D110" s="23"/>
      <c r="E110" s="23"/>
      <c r="F110" s="23"/>
    </row>
    <row r="111" spans="1:6" x14ac:dyDescent="0.25">
      <c r="A111" s="23"/>
      <c r="B111" s="23"/>
      <c r="C111" s="23"/>
      <c r="D111" s="23"/>
      <c r="E111" s="23"/>
      <c r="F111" s="23"/>
    </row>
    <row r="112" spans="1:6" x14ac:dyDescent="0.25">
      <c r="A112" s="23"/>
      <c r="B112" s="23"/>
      <c r="C112" s="23"/>
      <c r="D112" s="23"/>
      <c r="E112" s="23"/>
      <c r="F112" s="23"/>
    </row>
    <row r="113" spans="1:6" x14ac:dyDescent="0.25">
      <c r="A113" s="23"/>
      <c r="B113" s="23"/>
      <c r="C113" s="23"/>
      <c r="D113" s="23"/>
      <c r="E113" s="23"/>
      <c r="F113" s="23"/>
    </row>
    <row r="114" spans="1:6" x14ac:dyDescent="0.25">
      <c r="A114" s="23"/>
      <c r="B114" s="23"/>
      <c r="C114" s="23"/>
      <c r="D114" s="23"/>
      <c r="E114" s="23"/>
      <c r="F114" s="23"/>
    </row>
    <row r="115" spans="1:6" x14ac:dyDescent="0.25">
      <c r="A115" s="23"/>
      <c r="B115" s="23"/>
      <c r="C115" s="23"/>
      <c r="D115" s="23"/>
      <c r="E115" s="23"/>
      <c r="F115" s="23"/>
    </row>
    <row r="116" spans="1:6" x14ac:dyDescent="0.25">
      <c r="A116" s="23"/>
      <c r="B116" s="23"/>
      <c r="C116" s="23"/>
      <c r="D116" s="23"/>
      <c r="E116" s="23"/>
      <c r="F116" s="23"/>
    </row>
    <row r="117" spans="1:6" x14ac:dyDescent="0.25">
      <c r="A117" s="23"/>
      <c r="B117" s="23"/>
      <c r="C117" s="23"/>
      <c r="D117" s="23"/>
      <c r="E117" s="23"/>
      <c r="F117" s="23"/>
    </row>
    <row r="118" spans="1:6" x14ac:dyDescent="0.25">
      <c r="A118" s="23"/>
      <c r="B118" s="23"/>
      <c r="C118" s="23"/>
      <c r="D118" s="23"/>
      <c r="E118" s="23"/>
      <c r="F118" s="23"/>
    </row>
    <row r="119" spans="1:6" x14ac:dyDescent="0.25">
      <c r="A119" s="23"/>
      <c r="B119" s="23"/>
      <c r="C119" s="23"/>
      <c r="D119" s="23"/>
      <c r="E119" s="23"/>
      <c r="F119" s="23"/>
    </row>
    <row r="120" spans="1:6" x14ac:dyDescent="0.25">
      <c r="A120" s="23"/>
      <c r="B120" s="23"/>
      <c r="C120" s="23"/>
      <c r="D120" s="23"/>
      <c r="E120" s="23"/>
      <c r="F120" s="23"/>
    </row>
    <row r="121" spans="1:6" x14ac:dyDescent="0.25">
      <c r="A121" s="23"/>
      <c r="B121" s="23"/>
      <c r="C121" s="23"/>
      <c r="D121" s="23"/>
      <c r="E121" s="23"/>
      <c r="F121" s="23"/>
    </row>
    <row r="122" spans="1:6" x14ac:dyDescent="0.25">
      <c r="A122" s="23"/>
      <c r="B122" s="23"/>
      <c r="C122" s="23"/>
      <c r="D122" s="23"/>
      <c r="E122" s="23"/>
      <c r="F122" s="23"/>
    </row>
    <row r="123" spans="1:6" x14ac:dyDescent="0.25">
      <c r="A123" s="23"/>
      <c r="B123" s="23"/>
      <c r="C123" s="23"/>
      <c r="D123" s="23"/>
      <c r="E123" s="23"/>
      <c r="F123" s="23"/>
    </row>
    <row r="124" spans="1:6" x14ac:dyDescent="0.25">
      <c r="A124" s="23"/>
      <c r="B124" s="23"/>
      <c r="C124" s="23"/>
      <c r="D124" s="23"/>
      <c r="E124" s="23"/>
      <c r="F124" s="23"/>
    </row>
    <row r="125" spans="1:6" x14ac:dyDescent="0.25">
      <c r="A125" s="23"/>
      <c r="B125" s="23"/>
      <c r="C125" s="23"/>
      <c r="D125" s="23"/>
      <c r="E125" s="23"/>
      <c r="F125" s="23"/>
    </row>
    <row r="126" spans="1:6" x14ac:dyDescent="0.25">
      <c r="A126" s="23"/>
      <c r="B126" s="23"/>
      <c r="C126" s="23"/>
      <c r="D126" s="23"/>
      <c r="E126" s="23"/>
      <c r="F126" s="23"/>
    </row>
    <row r="127" spans="1:6" x14ac:dyDescent="0.25">
      <c r="A127" s="23"/>
      <c r="B127" s="23"/>
      <c r="C127" s="23"/>
      <c r="D127" s="23"/>
      <c r="E127" s="23"/>
      <c r="F127" s="23"/>
    </row>
    <row r="128" spans="1:6" x14ac:dyDescent="0.25">
      <c r="A128" s="23"/>
      <c r="B128" s="23"/>
      <c r="C128" s="23"/>
      <c r="D128" s="23"/>
      <c r="E128" s="23"/>
      <c r="F128" s="23"/>
    </row>
    <row r="129" spans="1:6" x14ac:dyDescent="0.25">
      <c r="A129" s="23"/>
      <c r="B129" s="23"/>
      <c r="C129" s="23"/>
      <c r="D129" s="23"/>
      <c r="E129" s="23"/>
      <c r="F129" s="23"/>
    </row>
    <row r="130" spans="1:6" x14ac:dyDescent="0.25">
      <c r="A130" s="23"/>
      <c r="B130" s="23"/>
      <c r="C130" s="23"/>
      <c r="D130" s="23"/>
      <c r="E130" s="23"/>
      <c r="F130" s="23"/>
    </row>
    <row r="131" spans="1:6" x14ac:dyDescent="0.25">
      <c r="A131" s="23"/>
      <c r="B131" s="23"/>
      <c r="C131" s="23"/>
      <c r="D131" s="23"/>
      <c r="E131" s="23"/>
      <c r="F131" s="23"/>
    </row>
    <row r="132" spans="1:6" x14ac:dyDescent="0.25">
      <c r="A132" s="23"/>
      <c r="B132" s="23"/>
      <c r="C132" s="23"/>
      <c r="D132" s="23"/>
      <c r="E132" s="23"/>
      <c r="F132" s="23"/>
    </row>
    <row r="133" spans="1:6" x14ac:dyDescent="0.25">
      <c r="A133" s="23"/>
      <c r="B133" s="23"/>
      <c r="C133" s="23"/>
      <c r="D133" s="23"/>
      <c r="E133" s="23"/>
      <c r="F133" s="23"/>
    </row>
    <row r="134" spans="1:6" x14ac:dyDescent="0.25">
      <c r="A134" s="23"/>
      <c r="B134" s="23"/>
      <c r="C134" s="23"/>
      <c r="D134" s="23"/>
      <c r="E134" s="23"/>
      <c r="F134" s="23"/>
    </row>
    <row r="135" spans="1:6" x14ac:dyDescent="0.25">
      <c r="A135" s="23"/>
      <c r="B135" s="23"/>
      <c r="C135" s="23"/>
      <c r="D135" s="23"/>
      <c r="E135" s="23"/>
      <c r="F135" s="23"/>
    </row>
    <row r="136" spans="1:6" x14ac:dyDescent="0.25">
      <c r="A136" s="23"/>
      <c r="B136" s="23"/>
      <c r="C136" s="23"/>
      <c r="D136" s="23"/>
      <c r="E136" s="23"/>
      <c r="F136" s="23"/>
    </row>
    <row r="137" spans="1:6" x14ac:dyDescent="0.25">
      <c r="A137" s="23"/>
      <c r="B137" s="23"/>
      <c r="C137" s="23"/>
      <c r="D137" s="23"/>
      <c r="E137" s="23"/>
      <c r="F137" s="23"/>
    </row>
    <row r="138" spans="1:6" x14ac:dyDescent="0.25">
      <c r="A138" s="23"/>
      <c r="B138" s="23"/>
      <c r="C138" s="23"/>
      <c r="D138" s="23"/>
      <c r="E138" s="23"/>
      <c r="F138" s="23"/>
    </row>
    <row r="139" spans="1:6" x14ac:dyDescent="0.25">
      <c r="A139" s="23"/>
      <c r="B139" s="23"/>
      <c r="C139" s="23"/>
      <c r="D139" s="23"/>
      <c r="E139" s="23"/>
      <c r="F139" s="23"/>
    </row>
    <row r="140" spans="1:6" x14ac:dyDescent="0.25">
      <c r="A140" s="23"/>
      <c r="B140" s="23"/>
      <c r="C140" s="23"/>
      <c r="D140" s="23"/>
      <c r="E140" s="23"/>
      <c r="F140" s="23"/>
    </row>
    <row r="141" spans="1:6" x14ac:dyDescent="0.25">
      <c r="A141" s="23"/>
      <c r="B141" s="23"/>
      <c r="C141" s="23"/>
      <c r="D141" s="23"/>
      <c r="E141" s="23"/>
      <c r="F141" s="23"/>
    </row>
    <row r="142" spans="1:6" x14ac:dyDescent="0.25">
      <c r="A142" s="23"/>
      <c r="B142" s="23"/>
      <c r="C142" s="23"/>
      <c r="D142" s="23"/>
      <c r="E142" s="23"/>
      <c r="F142" s="23"/>
    </row>
    <row r="143" spans="1:6" x14ac:dyDescent="0.25">
      <c r="A143" s="23"/>
      <c r="B143" s="23"/>
      <c r="C143" s="23"/>
      <c r="D143" s="23"/>
      <c r="E143" s="23"/>
      <c r="F143" s="23"/>
    </row>
    <row r="144" spans="1:6" x14ac:dyDescent="0.25">
      <c r="A144" s="23"/>
      <c r="B144" s="23"/>
      <c r="C144" s="23"/>
      <c r="D144" s="23"/>
      <c r="E144" s="23"/>
      <c r="F144" s="23"/>
    </row>
    <row r="145" spans="1:6" x14ac:dyDescent="0.25">
      <c r="A145" s="23"/>
      <c r="B145" s="23"/>
      <c r="C145" s="23"/>
      <c r="D145" s="23"/>
      <c r="E145" s="23"/>
      <c r="F145" s="23"/>
    </row>
    <row r="146" spans="1:6" x14ac:dyDescent="0.25">
      <c r="A146" s="23"/>
      <c r="B146" s="23"/>
      <c r="C146" s="23"/>
      <c r="D146" s="23"/>
      <c r="E146" s="23"/>
      <c r="F146" s="23"/>
    </row>
    <row r="147" spans="1:6" x14ac:dyDescent="0.25">
      <c r="A147" s="23"/>
      <c r="B147" s="23"/>
      <c r="C147" s="23"/>
      <c r="D147" s="23"/>
      <c r="E147" s="23"/>
      <c r="F147" s="23"/>
    </row>
    <row r="148" spans="1:6" x14ac:dyDescent="0.25">
      <c r="A148" s="23"/>
      <c r="B148" s="23"/>
      <c r="C148" s="23"/>
      <c r="D148" s="23"/>
      <c r="E148" s="23"/>
      <c r="F148" s="23"/>
    </row>
    <row r="149" spans="1:6" x14ac:dyDescent="0.25">
      <c r="A149" s="23"/>
      <c r="B149" s="23"/>
      <c r="C149" s="23"/>
      <c r="D149" s="23"/>
      <c r="E149" s="23"/>
      <c r="F149" s="23"/>
    </row>
    <row r="150" spans="1:6" x14ac:dyDescent="0.25">
      <c r="A150" s="23"/>
      <c r="B150" s="23"/>
      <c r="C150" s="23"/>
      <c r="D150" s="23"/>
      <c r="E150" s="23"/>
      <c r="F150" s="23"/>
    </row>
    <row r="151" spans="1:6" x14ac:dyDescent="0.25">
      <c r="A151" s="23"/>
      <c r="B151" s="23"/>
      <c r="C151" s="23"/>
      <c r="D151" s="23"/>
      <c r="E151" s="23"/>
      <c r="F151" s="23"/>
    </row>
    <row r="152" spans="1:6" x14ac:dyDescent="0.25">
      <c r="A152" s="23"/>
      <c r="B152" s="23"/>
      <c r="C152" s="23"/>
      <c r="D152" s="23"/>
      <c r="E152" s="23"/>
      <c r="F152" s="23"/>
    </row>
    <row r="153" spans="1:6" x14ac:dyDescent="0.25">
      <c r="A153" s="23"/>
      <c r="B153" s="23"/>
      <c r="C153" s="23"/>
      <c r="D153" s="23"/>
      <c r="E153" s="23"/>
      <c r="F153" s="23"/>
    </row>
    <row r="154" spans="1:6" x14ac:dyDescent="0.25">
      <c r="A154" s="23"/>
      <c r="B154" s="23"/>
      <c r="C154" s="23"/>
      <c r="D154" s="23"/>
      <c r="E154" s="23"/>
      <c r="F154" s="23"/>
    </row>
    <row r="155" spans="1:6" x14ac:dyDescent="0.25">
      <c r="A155" s="23"/>
      <c r="B155" s="23"/>
      <c r="C155" s="23"/>
      <c r="D155" s="23"/>
      <c r="E155" s="23"/>
      <c r="F155" s="23"/>
    </row>
    <row r="156" spans="1:6" x14ac:dyDescent="0.25">
      <c r="A156" s="23"/>
      <c r="B156" s="23"/>
      <c r="C156" s="23"/>
      <c r="D156" s="23"/>
      <c r="E156" s="23"/>
      <c r="F156" s="23"/>
    </row>
    <row r="157" spans="1:6" x14ac:dyDescent="0.25">
      <c r="A157" s="23"/>
      <c r="B157" s="23"/>
      <c r="C157" s="23"/>
      <c r="D157" s="23"/>
      <c r="E157" s="23"/>
      <c r="F157" s="23"/>
    </row>
    <row r="158" spans="1:6" x14ac:dyDescent="0.25">
      <c r="A158" s="23"/>
      <c r="B158" s="23"/>
      <c r="C158" s="23"/>
      <c r="D158" s="23"/>
      <c r="E158" s="23"/>
      <c r="F158" s="23"/>
    </row>
    <row r="159" spans="1:6" x14ac:dyDescent="0.25">
      <c r="A159" s="23"/>
      <c r="B159" s="23"/>
      <c r="C159" s="23"/>
      <c r="D159" s="23"/>
      <c r="E159" s="23"/>
      <c r="F159" s="23"/>
    </row>
    <row r="160" spans="1:6" x14ac:dyDescent="0.25">
      <c r="A160" s="23"/>
      <c r="B160" s="23"/>
      <c r="C160" s="23"/>
      <c r="D160" s="23"/>
      <c r="E160" s="23"/>
      <c r="F160" s="23"/>
    </row>
    <row r="161" spans="1:6" x14ac:dyDescent="0.25">
      <c r="A161" s="23"/>
      <c r="B161" s="23"/>
      <c r="C161" s="23"/>
      <c r="D161" s="23"/>
      <c r="E161" s="23"/>
      <c r="F161" s="23"/>
    </row>
    <row r="162" spans="1:6" x14ac:dyDescent="0.25">
      <c r="A162" s="23"/>
      <c r="B162" s="23"/>
      <c r="C162" s="23"/>
      <c r="D162" s="23"/>
      <c r="E162" s="23"/>
      <c r="F162" s="23"/>
    </row>
    <row r="163" spans="1:6" x14ac:dyDescent="0.25">
      <c r="A163" s="23"/>
      <c r="B163" s="23"/>
      <c r="C163" s="23"/>
      <c r="D163" s="23"/>
      <c r="E163" s="23"/>
      <c r="F163" s="23"/>
    </row>
    <row r="164" spans="1:6" x14ac:dyDescent="0.25">
      <c r="A164" s="23"/>
      <c r="B164" s="23"/>
      <c r="C164" s="23"/>
      <c r="D164" s="23"/>
      <c r="E164" s="23"/>
      <c r="F164" s="23"/>
    </row>
    <row r="165" spans="1:6" x14ac:dyDescent="0.25">
      <c r="A165" s="23"/>
      <c r="B165" s="23"/>
      <c r="C165" s="23"/>
      <c r="D165" s="23"/>
      <c r="E165" s="23"/>
      <c r="F165" s="23"/>
    </row>
    <row r="166" spans="1:6" x14ac:dyDescent="0.25">
      <c r="A166" s="23"/>
      <c r="B166" s="23"/>
      <c r="C166" s="23"/>
      <c r="D166" s="23"/>
      <c r="E166" s="23"/>
      <c r="F166" s="23"/>
    </row>
    <row r="167" spans="1:6" x14ac:dyDescent="0.25">
      <c r="A167" s="23"/>
      <c r="B167" s="23"/>
      <c r="C167" s="23"/>
      <c r="D167" s="23"/>
      <c r="E167" s="23"/>
      <c r="F167" s="23"/>
    </row>
    <row r="168" spans="1:6" x14ac:dyDescent="0.25">
      <c r="A168" s="23"/>
      <c r="B168" s="23"/>
      <c r="C168" s="23"/>
      <c r="D168" s="23"/>
      <c r="E168" s="23"/>
      <c r="F168" s="23"/>
    </row>
    <row r="169" spans="1:6" x14ac:dyDescent="0.25">
      <c r="A169" s="23"/>
      <c r="B169" s="23"/>
      <c r="C169" s="23"/>
      <c r="D169" s="23"/>
      <c r="E169" s="23"/>
      <c r="F169" s="23"/>
    </row>
    <row r="170" spans="1:6" x14ac:dyDescent="0.25">
      <c r="A170" s="23"/>
      <c r="B170" s="23"/>
      <c r="C170" s="23"/>
      <c r="D170" s="23"/>
      <c r="E170" s="23"/>
      <c r="F170" s="23"/>
    </row>
    <row r="171" spans="1:6" x14ac:dyDescent="0.25">
      <c r="A171" s="23"/>
      <c r="B171" s="23"/>
      <c r="C171" s="23"/>
      <c r="D171" s="23"/>
      <c r="E171" s="23"/>
      <c r="F171" s="23"/>
    </row>
    <row r="172" spans="1:6" x14ac:dyDescent="0.25">
      <c r="A172" s="23"/>
      <c r="B172" s="23"/>
      <c r="C172" s="23"/>
      <c r="D172" s="23"/>
      <c r="E172" s="23"/>
      <c r="F172" s="23"/>
    </row>
    <row r="173" spans="1:6" x14ac:dyDescent="0.25">
      <c r="A173" s="23"/>
      <c r="B173" s="23"/>
      <c r="C173" s="23"/>
      <c r="D173" s="23"/>
      <c r="E173" s="23"/>
      <c r="F173" s="23"/>
    </row>
    <row r="174" spans="1:6" x14ac:dyDescent="0.25">
      <c r="A174" s="23"/>
      <c r="B174" s="23"/>
      <c r="C174" s="23"/>
      <c r="D174" s="23"/>
      <c r="E174" s="23"/>
      <c r="F174" s="23"/>
    </row>
    <row r="175" spans="1:6" x14ac:dyDescent="0.25">
      <c r="A175" s="23"/>
      <c r="B175" s="23"/>
      <c r="C175" s="23"/>
      <c r="D175" s="23"/>
      <c r="E175" s="23"/>
      <c r="F175" s="23"/>
    </row>
    <row r="176" spans="1:6" x14ac:dyDescent="0.25">
      <c r="A176" s="23"/>
      <c r="B176" s="23"/>
      <c r="C176" s="23"/>
      <c r="D176" s="23"/>
      <c r="E176" s="23"/>
      <c r="F176" s="23"/>
    </row>
    <row r="177" spans="1:6" x14ac:dyDescent="0.25">
      <c r="A177" s="23"/>
      <c r="B177" s="23"/>
      <c r="C177" s="23"/>
      <c r="D177" s="23"/>
      <c r="E177" s="23"/>
      <c r="F177" s="23"/>
    </row>
    <row r="178" spans="1:6" x14ac:dyDescent="0.25">
      <c r="A178" s="23"/>
      <c r="B178" s="23"/>
      <c r="C178" s="23"/>
      <c r="D178" s="23"/>
      <c r="E178" s="23"/>
      <c r="F178" s="23"/>
    </row>
    <row r="179" spans="1:6" x14ac:dyDescent="0.25">
      <c r="A179" s="23"/>
      <c r="B179" s="23"/>
      <c r="C179" s="23"/>
      <c r="D179" s="23"/>
      <c r="E179" s="23"/>
      <c r="F179" s="23"/>
    </row>
    <row r="180" spans="1:6" x14ac:dyDescent="0.25">
      <c r="A180" s="23"/>
      <c r="B180" s="23"/>
      <c r="C180" s="23"/>
      <c r="D180" s="23"/>
      <c r="E180" s="23"/>
      <c r="F180" s="23"/>
    </row>
    <row r="181" spans="1:6" x14ac:dyDescent="0.25">
      <c r="A181" s="23"/>
      <c r="B181" s="23"/>
      <c r="C181" s="23"/>
      <c r="D181" s="23"/>
      <c r="E181" s="23"/>
      <c r="F181" s="23"/>
    </row>
    <row r="182" spans="1:6" x14ac:dyDescent="0.25">
      <c r="A182" s="23"/>
      <c r="B182" s="23"/>
      <c r="C182" s="23"/>
      <c r="D182" s="23"/>
      <c r="E182" s="23"/>
      <c r="F182" s="23"/>
    </row>
    <row r="183" spans="1:6" x14ac:dyDescent="0.25">
      <c r="A183" s="23"/>
      <c r="B183" s="23"/>
      <c r="C183" s="23"/>
      <c r="D183" s="23"/>
      <c r="E183" s="23"/>
      <c r="F183" s="23"/>
    </row>
    <row r="184" spans="1:6" x14ac:dyDescent="0.25">
      <c r="A184" s="23"/>
      <c r="B184" s="23"/>
      <c r="C184" s="23"/>
      <c r="D184" s="23"/>
      <c r="E184" s="23"/>
      <c r="F184" s="23"/>
    </row>
    <row r="185" spans="1:6" x14ac:dyDescent="0.25">
      <c r="A185" s="23"/>
      <c r="B185" s="23"/>
      <c r="C185" s="23"/>
      <c r="D185" s="23"/>
      <c r="E185" s="23"/>
      <c r="F185" s="23"/>
    </row>
    <row r="186" spans="1:6" x14ac:dyDescent="0.25">
      <c r="A186" s="23"/>
      <c r="B186" s="23"/>
      <c r="C186" s="23"/>
      <c r="D186" s="23"/>
      <c r="E186" s="23"/>
      <c r="F186" s="23"/>
    </row>
    <row r="187" spans="1:6" x14ac:dyDescent="0.25">
      <c r="A187" s="23"/>
      <c r="B187" s="23"/>
      <c r="C187" s="23"/>
      <c r="D187" s="23"/>
      <c r="E187" s="23"/>
      <c r="F187" s="23"/>
    </row>
    <row r="188" spans="1:6" x14ac:dyDescent="0.25">
      <c r="A188" s="23"/>
      <c r="B188" s="23"/>
      <c r="C188" s="23"/>
      <c r="D188" s="23"/>
      <c r="E188" s="23"/>
      <c r="F188" s="23"/>
    </row>
    <row r="189" spans="1:6" x14ac:dyDescent="0.25">
      <c r="A189" s="23"/>
      <c r="B189" s="23"/>
      <c r="C189" s="23"/>
      <c r="D189" s="23"/>
      <c r="E189" s="23"/>
      <c r="F189" s="23"/>
    </row>
    <row r="190" spans="1:6" x14ac:dyDescent="0.25">
      <c r="A190" s="23"/>
      <c r="B190" s="23"/>
      <c r="C190" s="23"/>
      <c r="D190" s="23"/>
      <c r="E190" s="23"/>
      <c r="F190" s="23"/>
    </row>
    <row r="191" spans="1:6" x14ac:dyDescent="0.25">
      <c r="A191" s="23"/>
      <c r="B191" s="23"/>
      <c r="C191" s="23"/>
      <c r="D191" s="23"/>
      <c r="E191" s="23"/>
      <c r="F191" s="23"/>
    </row>
    <row r="192" spans="1:6" x14ac:dyDescent="0.25">
      <c r="A192" s="23"/>
      <c r="B192" s="23"/>
      <c r="C192" s="23"/>
      <c r="D192" s="23"/>
      <c r="E192" s="23"/>
      <c r="F192" s="23"/>
    </row>
    <row r="193" spans="1:6" x14ac:dyDescent="0.25">
      <c r="A193" s="23"/>
      <c r="B193" s="23"/>
      <c r="C193" s="23"/>
      <c r="D193" s="23"/>
      <c r="E193" s="23"/>
      <c r="F193" s="23"/>
    </row>
    <row r="194" spans="1:6" x14ac:dyDescent="0.25">
      <c r="A194" s="23"/>
      <c r="B194" s="23"/>
      <c r="C194" s="23"/>
      <c r="D194" s="23"/>
      <c r="E194" s="23"/>
      <c r="F194" s="23"/>
    </row>
    <row r="195" spans="1:6" x14ac:dyDescent="0.25">
      <c r="A195" s="23"/>
      <c r="B195" s="23"/>
      <c r="C195" s="23"/>
      <c r="D195" s="23"/>
      <c r="E195" s="23"/>
      <c r="F195" s="23"/>
    </row>
    <row r="196" spans="1:6" x14ac:dyDescent="0.25">
      <c r="A196" s="23"/>
      <c r="B196" s="23"/>
      <c r="C196" s="23"/>
      <c r="D196" s="23"/>
      <c r="E196" s="23"/>
      <c r="F196" s="23"/>
    </row>
    <row r="197" spans="1:6" x14ac:dyDescent="0.25">
      <c r="A197" s="23"/>
      <c r="B197" s="23"/>
      <c r="C197" s="23"/>
      <c r="D197" s="23"/>
      <c r="E197" s="23"/>
      <c r="F197" s="23"/>
    </row>
    <row r="198" spans="1:6" x14ac:dyDescent="0.25">
      <c r="A198" s="23"/>
      <c r="B198" s="23"/>
      <c r="C198" s="23"/>
      <c r="D198" s="23"/>
      <c r="E198" s="23"/>
      <c r="F198" s="23"/>
    </row>
    <row r="199" spans="1:6" x14ac:dyDescent="0.25">
      <c r="A199" s="23"/>
      <c r="B199" s="23"/>
      <c r="C199" s="23"/>
      <c r="D199" s="23"/>
      <c r="E199" s="23"/>
      <c r="F199" s="23"/>
    </row>
    <row r="200" spans="1:6" x14ac:dyDescent="0.25">
      <c r="A200" s="23"/>
      <c r="B200" s="23"/>
      <c r="C200" s="23"/>
      <c r="D200" s="23"/>
      <c r="E200" s="23"/>
      <c r="F200" s="23"/>
    </row>
    <row r="201" spans="1:6" x14ac:dyDescent="0.25">
      <c r="A201" s="23"/>
      <c r="B201" s="23"/>
      <c r="C201" s="23"/>
      <c r="D201" s="23"/>
      <c r="E201" s="23"/>
      <c r="F201" s="23"/>
    </row>
    <row r="202" spans="1:6" x14ac:dyDescent="0.25">
      <c r="A202" s="23"/>
      <c r="B202" s="23"/>
      <c r="C202" s="23"/>
      <c r="D202" s="23"/>
      <c r="E202" s="23"/>
      <c r="F202" s="23"/>
    </row>
    <row r="203" spans="1:6" x14ac:dyDescent="0.25">
      <c r="A203" s="23"/>
      <c r="B203" s="23"/>
      <c r="C203" s="23"/>
      <c r="D203" s="23"/>
      <c r="E203" s="23"/>
      <c r="F203" s="23"/>
    </row>
    <row r="204" spans="1:6" x14ac:dyDescent="0.25">
      <c r="A204" s="23"/>
      <c r="B204" s="23"/>
      <c r="C204" s="23"/>
      <c r="D204" s="23"/>
      <c r="E204" s="23"/>
      <c r="F204" s="23"/>
    </row>
    <row r="205" spans="1:6" x14ac:dyDescent="0.25">
      <c r="A205" s="23"/>
      <c r="B205" s="23"/>
      <c r="C205" s="23"/>
      <c r="D205" s="23"/>
      <c r="E205" s="23"/>
      <c r="F205" s="23"/>
    </row>
    <row r="206" spans="1:6" x14ac:dyDescent="0.25">
      <c r="A206" s="23"/>
      <c r="B206" s="23"/>
      <c r="C206" s="23"/>
      <c r="D206" s="23"/>
      <c r="E206" s="23"/>
      <c r="F206" s="23"/>
    </row>
    <row r="207" spans="1:6" x14ac:dyDescent="0.25">
      <c r="A207" s="23"/>
      <c r="B207" s="23"/>
      <c r="C207" s="23"/>
      <c r="D207" s="23"/>
      <c r="E207" s="23"/>
      <c r="F207" s="23"/>
    </row>
    <row r="208" spans="1:6" x14ac:dyDescent="0.25">
      <c r="A208" s="23"/>
      <c r="B208" s="23"/>
      <c r="C208" s="23"/>
      <c r="D208" s="23"/>
      <c r="E208" s="23"/>
      <c r="F208" s="23"/>
    </row>
    <row r="209" spans="1:6" x14ac:dyDescent="0.25">
      <c r="A209" s="23"/>
      <c r="B209" s="23"/>
      <c r="C209" s="23"/>
      <c r="D209" s="23"/>
      <c r="E209" s="23"/>
      <c r="F209" s="23"/>
    </row>
    <row r="210" spans="1:6" x14ac:dyDescent="0.25">
      <c r="A210" s="23"/>
      <c r="B210" s="23"/>
      <c r="C210" s="23"/>
      <c r="D210" s="23"/>
      <c r="E210" s="23"/>
      <c r="F210" s="23"/>
    </row>
    <row r="211" spans="1:6" x14ac:dyDescent="0.25">
      <c r="A211" s="23"/>
      <c r="B211" s="23"/>
      <c r="C211" s="23"/>
      <c r="D211" s="23"/>
      <c r="E211" s="23"/>
      <c r="F211" s="23"/>
    </row>
    <row r="212" spans="1:6" x14ac:dyDescent="0.25">
      <c r="A212" s="23"/>
      <c r="B212" s="23"/>
      <c r="C212" s="23"/>
      <c r="D212" s="23"/>
      <c r="E212" s="23"/>
      <c r="F212" s="23"/>
    </row>
    <row r="213" spans="1:6" x14ac:dyDescent="0.25">
      <c r="A213" s="23"/>
      <c r="B213" s="23"/>
      <c r="C213" s="23"/>
      <c r="D213" s="23"/>
      <c r="E213" s="23"/>
      <c r="F213" s="23"/>
    </row>
    <row r="214" spans="1:6" x14ac:dyDescent="0.25">
      <c r="A214" s="23"/>
      <c r="B214" s="23"/>
      <c r="C214" s="23"/>
      <c r="D214" s="23"/>
      <c r="E214" s="23"/>
      <c r="F214" s="23"/>
    </row>
    <row r="215" spans="1:6" x14ac:dyDescent="0.25">
      <c r="A215" s="23"/>
      <c r="B215" s="23"/>
      <c r="C215" s="23"/>
      <c r="D215" s="23"/>
      <c r="E215" s="23"/>
      <c r="F215" s="23"/>
    </row>
    <row r="216" spans="1:6" x14ac:dyDescent="0.25">
      <c r="A216" s="23"/>
      <c r="B216" s="23"/>
      <c r="C216" s="23"/>
      <c r="D216" s="23"/>
      <c r="E216" s="23"/>
      <c r="F216" s="23"/>
    </row>
    <row r="217" spans="1:6" x14ac:dyDescent="0.25">
      <c r="A217" s="23"/>
      <c r="B217" s="23"/>
      <c r="C217" s="23"/>
      <c r="D217" s="23"/>
      <c r="E217" s="23"/>
      <c r="F217" s="23"/>
    </row>
    <row r="218" spans="1:6" x14ac:dyDescent="0.25">
      <c r="A218" s="23"/>
      <c r="B218" s="23"/>
      <c r="C218" s="23"/>
      <c r="D218" s="23"/>
      <c r="E218" s="23"/>
      <c r="F218" s="23"/>
    </row>
    <row r="219" spans="1:6" x14ac:dyDescent="0.25">
      <c r="A219" s="23"/>
      <c r="B219" s="23"/>
      <c r="C219" s="23"/>
      <c r="D219" s="23"/>
      <c r="E219" s="23"/>
      <c r="F219" s="23"/>
    </row>
    <row r="220" spans="1:6" x14ac:dyDescent="0.25">
      <c r="A220" s="23"/>
      <c r="B220" s="23"/>
      <c r="C220" s="23"/>
      <c r="D220" s="23"/>
      <c r="E220" s="23"/>
      <c r="F220" s="23"/>
    </row>
  </sheetData>
  <sheetProtection sheet="1" selectLockedCells="1"/>
  <mergeCells count="2">
    <mergeCell ref="B8:D8"/>
    <mergeCell ref="A5:G5"/>
  </mergeCells>
  <phoneticPr fontId="8" type="noConversion"/>
  <conditionalFormatting sqref="G14:G25">
    <cfRule type="cellIs" dxfId="280" priority="5" stopIfTrue="1" operator="lessThan">
      <formula>-20</formula>
    </cfRule>
    <cfRule type="cellIs" dxfId="279" priority="6" stopIfTrue="1" operator="greaterThan">
      <formula>1.66736111111111</formula>
    </cfRule>
  </conditionalFormatting>
  <conditionalFormatting sqref="B9">
    <cfRule type="cellIs" dxfId="278" priority="3" stopIfTrue="1" operator="lessThan">
      <formula>-20</formula>
    </cfRule>
    <cfRule type="cellIs" dxfId="277" priority="4" stopIfTrue="1" operator="greaterThan">
      <formula>80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Zeros="0" workbookViewId="0">
      <selection activeCell="C17" sqref="C17"/>
    </sheetView>
  </sheetViews>
  <sheetFormatPr defaultColWidth="8.88671875" defaultRowHeight="14.4" x14ac:dyDescent="0.3"/>
  <cols>
    <col min="1" max="1" width="7.6640625" customWidth="1"/>
    <col min="2" max="2" width="8.77734375" bestFit="1" customWidth="1"/>
    <col min="3" max="3" width="8.44140625" customWidth="1"/>
    <col min="4" max="4" width="8.6640625" customWidth="1"/>
    <col min="5" max="6" width="8.44140625" customWidth="1"/>
    <col min="7" max="7" width="10.33203125" customWidth="1"/>
    <col min="8" max="8" width="8.44140625" customWidth="1"/>
    <col min="9" max="9" width="14.109375" customWidth="1"/>
    <col min="10" max="10" width="11" customWidth="1"/>
    <col min="11" max="11" width="3.6640625" customWidth="1"/>
    <col min="12" max="12" width="15.44140625" customWidth="1"/>
    <col min="13" max="13" width="9.6640625" customWidth="1"/>
    <col min="14" max="14" width="14.44140625" customWidth="1"/>
    <col min="16" max="16" width="13.44140625" customWidth="1"/>
    <col min="17" max="17" width="14.33203125" style="37" hidden="1" customWidth="1"/>
    <col min="18" max="18" width="11.44140625" style="37" hidden="1" customWidth="1"/>
  </cols>
  <sheetData>
    <row r="1" spans="1:18" s="9" customFormat="1" ht="42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ht="16.2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ht="16.2" x14ac:dyDescent="0.3">
      <c r="A3" s="3" t="str">
        <f>Sammanställning!A3</f>
        <v>Flextidsuppföljning 2017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41517</v>
      </c>
      <c r="O3" s="9"/>
      <c r="P3" s="9"/>
      <c r="Q3" s="36"/>
      <c r="R3" s="36"/>
    </row>
    <row r="4" spans="1:18" s="15" customFormat="1" ht="16.2" x14ac:dyDescent="0.3">
      <c r="A4" s="13"/>
      <c r="K4" s="70"/>
      <c r="N4" s="43"/>
      <c r="O4" s="9"/>
      <c r="P4" s="9"/>
      <c r="Q4" s="36"/>
      <c r="R4" s="36"/>
    </row>
    <row r="5" spans="1:18" ht="16.2" x14ac:dyDescent="0.3">
      <c r="A5" s="157" t="s">
        <v>36</v>
      </c>
      <c r="B5" s="158"/>
      <c r="C5" s="159"/>
      <c r="D5" s="44"/>
      <c r="E5" s="83" t="s">
        <v>34</v>
      </c>
      <c r="F5" s="86"/>
      <c r="G5" s="87" t="s">
        <v>47</v>
      </c>
      <c r="H5" s="44"/>
      <c r="I5" s="83" t="s">
        <v>63</v>
      </c>
      <c r="J5" s="87" t="s">
        <v>47</v>
      </c>
      <c r="K5" s="79"/>
      <c r="L5" s="83" t="s">
        <v>35</v>
      </c>
      <c r="M5" s="87" t="s">
        <v>55</v>
      </c>
    </row>
    <row r="6" spans="1:18" s="4" customFormat="1" ht="16.2" x14ac:dyDescent="0.3">
      <c r="A6" s="160" t="str">
        <f>Sammanställning!B8</f>
        <v>&lt;Namn&gt;</v>
      </c>
      <c r="B6" s="161"/>
      <c r="C6" s="162"/>
      <c r="D6" s="44"/>
      <c r="E6" s="50" t="s">
        <v>3</v>
      </c>
      <c r="F6" s="50"/>
      <c r="G6" s="69">
        <f>SUM(G17:G46)</f>
        <v>0</v>
      </c>
      <c r="H6" s="1"/>
      <c r="I6" s="56" t="s">
        <v>23</v>
      </c>
      <c r="J6" s="98">
        <v>0.3263888888888889</v>
      </c>
      <c r="K6" s="71"/>
      <c r="L6" s="50" t="s">
        <v>6</v>
      </c>
      <c r="M6" s="120">
        <f>Augusti!M8</f>
        <v>0</v>
      </c>
      <c r="Q6" s="38"/>
      <c r="R6" s="38"/>
    </row>
    <row r="7" spans="1:18" x14ac:dyDescent="0.3">
      <c r="A7" s="160" t="s">
        <v>4</v>
      </c>
      <c r="B7" s="162"/>
      <c r="C7" s="97">
        <f>Sammanställning!B10</f>
        <v>1</v>
      </c>
      <c r="D7" s="1"/>
      <c r="E7" s="50" t="s">
        <v>5</v>
      </c>
      <c r="F7" s="50"/>
      <c r="G7" s="69">
        <f>Sammanställning!C22</f>
        <v>7.1458333333333321</v>
      </c>
      <c r="H7" s="1"/>
      <c r="I7" s="50" t="s">
        <v>24</v>
      </c>
      <c r="J7" s="51">
        <f>J6+G8+0.5/24</f>
        <v>0.6875</v>
      </c>
      <c r="K7" s="72"/>
      <c r="L7" s="50" t="s">
        <v>1</v>
      </c>
      <c r="M7" s="120">
        <f>SUM(H17:H46,)</f>
        <v>0</v>
      </c>
    </row>
    <row r="8" spans="1:18" x14ac:dyDescent="0.3">
      <c r="A8" s="1"/>
      <c r="B8" s="1"/>
      <c r="C8" s="1"/>
      <c r="D8" s="1"/>
      <c r="E8" s="50" t="s">
        <v>56</v>
      </c>
      <c r="F8" s="50"/>
      <c r="G8" s="69">
        <f>Sammanställning!D22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3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IF(M8&gt;(40/24), "Flex överskrider 40h",IF(M8&lt;(-10/24),"Flex underskrider -10h",""))</f>
        <v/>
      </c>
      <c r="N9" s="1"/>
    </row>
    <row r="10" spans="1:18" s="8" customFormat="1" ht="13.8" x14ac:dyDescent="0.3">
      <c r="A10" s="154" t="s">
        <v>44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Q10" s="39"/>
      <c r="R10" s="39"/>
    </row>
    <row r="11" spans="1:18" s="8" customFormat="1" ht="13.8" x14ac:dyDescent="0.3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3.8" x14ac:dyDescent="0.3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3.8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3.8" x14ac:dyDescent="0.3">
      <c r="A14" s="94" t="s">
        <v>42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ht="16.2" x14ac:dyDescent="0.3">
      <c r="Q15" s="35"/>
      <c r="R15" s="35"/>
    </row>
    <row r="16" spans="1:18" s="12" customFormat="1" ht="41.25" customHeight="1" x14ac:dyDescent="0.3">
      <c r="A16" s="88" t="s">
        <v>9</v>
      </c>
      <c r="B16" s="88" t="s">
        <v>8</v>
      </c>
      <c r="C16" s="80" t="s">
        <v>48</v>
      </c>
      <c r="D16" s="80" t="s">
        <v>49</v>
      </c>
      <c r="E16" s="80" t="s">
        <v>50</v>
      </c>
      <c r="F16" s="80" t="s">
        <v>64</v>
      </c>
      <c r="G16" s="88" t="s">
        <v>51</v>
      </c>
      <c r="H16" s="88" t="s">
        <v>66</v>
      </c>
      <c r="I16" s="152" t="s">
        <v>10</v>
      </c>
      <c r="J16" s="153"/>
      <c r="K16" s="153"/>
      <c r="L16" s="89" t="s">
        <v>52</v>
      </c>
      <c r="M16" s="153" t="s">
        <v>43</v>
      </c>
      <c r="N16" s="156"/>
      <c r="Q16" s="40" t="s">
        <v>31</v>
      </c>
      <c r="R16" s="40" t="s">
        <v>28</v>
      </c>
    </row>
    <row r="17" spans="1:18" s="16" customFormat="1" x14ac:dyDescent="0.3">
      <c r="A17" s="45">
        <f>'Administratörens sida'!A22</f>
        <v>41517</v>
      </c>
      <c r="B17" s="46">
        <f>WEEKDAY(A17+1)</f>
        <v>7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46" t="str">
        <f>IF(ISERROR(VLOOKUP($A17,'Administratörens sida'!$A$31:$C$69,3,FALSE)),"",VLOOKUP($A17,'Administratörens sida'!$A$31:$C$69,3,FALSE))</f>
        <v/>
      </c>
      <c r="J17" s="147"/>
      <c r="K17" s="149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sida'!$A$31:$C$69,2,FALSE)),"",VLOOKUP($A17,'Administratörens sida'!$A$31:$C$69,2,FALSE))</f>
        <v/>
      </c>
    </row>
    <row r="18" spans="1:18" x14ac:dyDescent="0.3">
      <c r="A18" s="45">
        <f>A17+1</f>
        <v>41518</v>
      </c>
      <c r="B18" s="46">
        <f t="shared" ref="B18:B46" si="0">WEEKDAY(A18+1)</f>
        <v>1</v>
      </c>
      <c r="C18" s="47"/>
      <c r="D18" s="47"/>
      <c r="E18" s="47">
        <f t="shared" ref="E18:E46" si="1">IF(D18="",0,IF(OR(B18=1,B18=2,Q18&lt;&gt;0,L18&lt;&gt;""),0,0.5/24))</f>
        <v>0</v>
      </c>
      <c r="F18" s="109"/>
      <c r="G18" s="48">
        <f t="shared" ref="G18:G46" si="2">IF(D18="",0,D18-C18-E18-F18)</f>
        <v>0</v>
      </c>
      <c r="H18" s="119">
        <f t="shared" ref="H18:H46" si="3">IF(OR(B18=1,B18=2,Q18=1),D18-C18-E18-F18,IF(D18="",-F18,IF(L18&lt;&gt;"",G18-($G$8-L18),G18-$G$8)))</f>
        <v>0</v>
      </c>
      <c r="I18" s="146" t="str">
        <f>IF(ISERROR(VLOOKUP($A18,'Administratörens sida'!$A$31:$C$69,3,FALSE)),"",VLOOKUP($A18,'Administratörens sida'!$A$31:$C$69,3,FALSE))</f>
        <v/>
      </c>
      <c r="J18" s="147"/>
      <c r="K18" s="149"/>
      <c r="L18" s="49" t="str">
        <f t="shared" ref="L18:L46" si="4">IF(R18="","",IF(R18&gt;0,R18*$C$7,""))</f>
        <v/>
      </c>
      <c r="M18" s="150"/>
      <c r="N18" s="151"/>
      <c r="O18" s="24"/>
      <c r="Q18" s="41">
        <f t="shared" ref="Q18:Q46" si="5">IF(AND(I18&lt;&gt;"",L18=""),1,0)</f>
        <v>0</v>
      </c>
      <c r="R18" s="42" t="str">
        <f>IF(ISERROR(VLOOKUP($A18,'Administratörens sida'!$A$31:$C$69,2,FALSE)),"",VLOOKUP($A18,'Administratörens sida'!$A$31:$C$69,2,FALSE))</f>
        <v/>
      </c>
    </row>
    <row r="19" spans="1:18" x14ac:dyDescent="0.3">
      <c r="A19" s="45">
        <f>A18+1</f>
        <v>41519</v>
      </c>
      <c r="B19" s="46">
        <f t="shared" si="0"/>
        <v>2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46" t="str">
        <f>IF(ISERROR(VLOOKUP($A19,'Administratörens sida'!$A$31:$C$69,3,FALSE)),"",VLOOKUP($A19,'Administratörens sida'!$A$31:$C$69,3,FALSE))</f>
        <v/>
      </c>
      <c r="J19" s="147"/>
      <c r="K19" s="149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sida'!$A$31:$C$69,2,FALSE)),"",VLOOKUP($A19,'Administratörens sida'!$A$31:$C$69,2,FALSE))</f>
        <v/>
      </c>
    </row>
    <row r="20" spans="1:18" x14ac:dyDescent="0.3">
      <c r="A20" s="45">
        <f>A19+1</f>
        <v>41520</v>
      </c>
      <c r="B20" s="46">
        <f t="shared" si="0"/>
        <v>3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46" t="str">
        <f>IF(ISERROR(VLOOKUP($A20,'Administratörens sida'!$A$31:$C$69,3,FALSE)),"",VLOOKUP($A20,'Administratörens sida'!$A$31:$C$69,3,FALSE))</f>
        <v/>
      </c>
      <c r="J20" s="147"/>
      <c r="K20" s="149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sida'!$A$31:$C$69,2,FALSE)),"",VLOOKUP($A20,'Administratörens sida'!$A$31:$C$69,2,FALSE))</f>
        <v/>
      </c>
    </row>
    <row r="21" spans="1:18" x14ac:dyDescent="0.3">
      <c r="A21" s="45">
        <f t="shared" ref="A21:A37" si="6">A20+1</f>
        <v>41521</v>
      </c>
      <c r="B21" s="46">
        <f t="shared" si="0"/>
        <v>4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46" t="str">
        <f>IF(ISERROR(VLOOKUP($A21,'Administratörens sida'!$A$31:$C$69,3,FALSE)),"",VLOOKUP($A21,'Administratörens sida'!$A$31:$C$69,3,FALSE))</f>
        <v/>
      </c>
      <c r="J21" s="147"/>
      <c r="K21" s="149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sida'!$A$31:$C$69,2,FALSE)),"",VLOOKUP($A21,'Administratörens sida'!$A$31:$C$69,2,FALSE))</f>
        <v/>
      </c>
    </row>
    <row r="22" spans="1:18" x14ac:dyDescent="0.3">
      <c r="A22" s="45">
        <f>A21+1</f>
        <v>41522</v>
      </c>
      <c r="B22" s="46">
        <f t="shared" si="0"/>
        <v>5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46" t="str">
        <f>IF(ISERROR(VLOOKUP($A22,'Administratörens sida'!$A$31:$C$69,3,FALSE)),"",VLOOKUP($A22,'Administratörens sida'!$A$31:$C$69,3,FALSE))</f>
        <v/>
      </c>
      <c r="J22" s="147"/>
      <c r="K22" s="149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sida'!$A$31:$C$69,2,FALSE)),"",VLOOKUP($A22,'Administratörens sida'!$A$31:$C$69,2,FALSE))</f>
        <v/>
      </c>
    </row>
    <row r="23" spans="1:18" x14ac:dyDescent="0.3">
      <c r="A23" s="45">
        <f>A22+1</f>
        <v>41523</v>
      </c>
      <c r="B23" s="46">
        <f t="shared" si="0"/>
        <v>6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46" t="str">
        <f>IF(ISERROR(VLOOKUP($A23,'Administratörens sida'!$A$31:$C$69,3,FALSE)),"",VLOOKUP($A23,'Administratörens sida'!$A$31:$C$69,3,FALSE))</f>
        <v/>
      </c>
      <c r="J23" s="147"/>
      <c r="K23" s="149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sida'!$A$31:$C$69,2,FALSE)),"",VLOOKUP($A23,'Administratörens sida'!$A$31:$C$69,2,FALSE))</f>
        <v/>
      </c>
    </row>
    <row r="24" spans="1:18" x14ac:dyDescent="0.3">
      <c r="A24" s="45">
        <f>A23+1</f>
        <v>41524</v>
      </c>
      <c r="B24" s="46">
        <f t="shared" si="0"/>
        <v>7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46" t="str">
        <f>IF(ISERROR(VLOOKUP($A24,'Administratörens sida'!$A$31:$C$69,3,FALSE)),"",VLOOKUP($A24,'Administratörens sida'!$A$31:$C$69,3,FALSE))</f>
        <v/>
      </c>
      <c r="J24" s="147"/>
      <c r="K24" s="149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sida'!$A$31:$C$69,2,FALSE)),"",VLOOKUP($A24,'Administratörens sida'!$A$31:$C$69,2,FALSE))</f>
        <v/>
      </c>
    </row>
    <row r="25" spans="1:18" x14ac:dyDescent="0.3">
      <c r="A25" s="45">
        <f>A24+1</f>
        <v>41525</v>
      </c>
      <c r="B25" s="46">
        <f t="shared" si="0"/>
        <v>1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46" t="str">
        <f>IF(ISERROR(VLOOKUP($A25,'Administratörens sida'!$A$31:$C$69,3,FALSE)),"",VLOOKUP($A25,'Administratörens sida'!$A$31:$C$69,3,FALSE))</f>
        <v/>
      </c>
      <c r="J25" s="147"/>
      <c r="K25" s="149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sida'!$A$31:$C$69,2,FALSE)),"",VLOOKUP($A25,'Administratörens sida'!$A$31:$C$69,2,FALSE))</f>
        <v/>
      </c>
    </row>
    <row r="26" spans="1:18" x14ac:dyDescent="0.3">
      <c r="A26" s="45">
        <f t="shared" si="6"/>
        <v>41526</v>
      </c>
      <c r="B26" s="46">
        <f t="shared" si="0"/>
        <v>2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46" t="str">
        <f>IF(ISERROR(VLOOKUP($A26,'Administratörens sida'!$A$31:$C$69,3,FALSE)),"",VLOOKUP($A26,'Administratörens sida'!$A$31:$C$69,3,FALSE))</f>
        <v/>
      </c>
      <c r="J26" s="147"/>
      <c r="K26" s="149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sida'!$A$31:$C$69,2,FALSE)),"",VLOOKUP($A26,'Administratörens sida'!$A$31:$C$69,2,FALSE))</f>
        <v/>
      </c>
    </row>
    <row r="27" spans="1:18" x14ac:dyDescent="0.3">
      <c r="A27" s="45">
        <f t="shared" si="6"/>
        <v>41527</v>
      </c>
      <c r="B27" s="46">
        <f t="shared" si="0"/>
        <v>3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46" t="str">
        <f>IF(ISERROR(VLOOKUP($A27,'Administratörens sida'!$A$31:$C$69,3,FALSE)),"",VLOOKUP($A27,'Administratörens sida'!$A$31:$C$69,3,FALSE))</f>
        <v/>
      </c>
      <c r="J27" s="147"/>
      <c r="K27" s="149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sida'!$A$31:$C$69,2,FALSE)),"",VLOOKUP($A27,'Administratörens sida'!$A$31:$C$69,2,FALSE))</f>
        <v/>
      </c>
    </row>
    <row r="28" spans="1:18" x14ac:dyDescent="0.3">
      <c r="A28" s="45">
        <f t="shared" si="6"/>
        <v>41528</v>
      </c>
      <c r="B28" s="46">
        <f t="shared" si="0"/>
        <v>4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46" t="str">
        <f>IF(ISERROR(VLOOKUP($A28,'Administratörens sida'!$A$31:$C$69,3,FALSE)),"",VLOOKUP($A28,'Administratörens sida'!$A$31:$C$69,3,FALSE))</f>
        <v/>
      </c>
      <c r="J28" s="147"/>
      <c r="K28" s="149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sida'!$A$31:$C$69,2,FALSE)),"",VLOOKUP($A28,'Administratörens sida'!$A$31:$C$69,2,FALSE))</f>
        <v/>
      </c>
    </row>
    <row r="29" spans="1:18" x14ac:dyDescent="0.3">
      <c r="A29" s="45">
        <f t="shared" si="6"/>
        <v>41529</v>
      </c>
      <c r="B29" s="46">
        <f t="shared" si="0"/>
        <v>5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46" t="str">
        <f>IF(ISERROR(VLOOKUP($A29,'Administratörens sida'!$A$31:$C$69,3,FALSE)),"",VLOOKUP($A29,'Administratörens sida'!$A$31:$C$69,3,FALSE))</f>
        <v/>
      </c>
      <c r="J29" s="147"/>
      <c r="K29" s="149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sida'!$A$31:$C$69,2,FALSE)),"",VLOOKUP($A29,'Administratörens sida'!$A$31:$C$69,2,FALSE))</f>
        <v/>
      </c>
    </row>
    <row r="30" spans="1:18" x14ac:dyDescent="0.3">
      <c r="A30" s="45">
        <f t="shared" si="6"/>
        <v>41530</v>
      </c>
      <c r="B30" s="46">
        <f t="shared" si="0"/>
        <v>6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46" t="str">
        <f>IF(ISERROR(VLOOKUP($A30,'Administratörens sida'!$A$31:$C$69,3,FALSE)),"",VLOOKUP($A30,'Administratörens sida'!$A$31:$C$69,3,FALSE))</f>
        <v/>
      </c>
      <c r="J30" s="147"/>
      <c r="K30" s="149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sida'!$A$31:$C$69,2,FALSE)),"",VLOOKUP($A30,'Administratörens sida'!$A$31:$C$69,2,FALSE))</f>
        <v/>
      </c>
    </row>
    <row r="31" spans="1:18" x14ac:dyDescent="0.3">
      <c r="A31" s="45">
        <f t="shared" si="6"/>
        <v>41531</v>
      </c>
      <c r="B31" s="46">
        <f t="shared" si="0"/>
        <v>7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46" t="str">
        <f>IF(ISERROR(VLOOKUP($A31,'Administratörens sida'!$A$31:$C$69,3,FALSE)),"",VLOOKUP($A31,'Administratörens sida'!$A$31:$C$69,3,FALSE))</f>
        <v/>
      </c>
      <c r="J31" s="147"/>
      <c r="K31" s="149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sida'!$A$31:$C$69,2,FALSE)),"",VLOOKUP($A31,'Administratörens sida'!$A$31:$C$69,2,FALSE))</f>
        <v/>
      </c>
    </row>
    <row r="32" spans="1:18" x14ac:dyDescent="0.3">
      <c r="A32" s="45">
        <f t="shared" si="6"/>
        <v>41532</v>
      </c>
      <c r="B32" s="46">
        <f t="shared" si="0"/>
        <v>1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46" t="str">
        <f>IF(ISERROR(VLOOKUP($A32,'Administratörens sida'!$A$31:$C$69,3,FALSE)),"",VLOOKUP($A32,'Administratörens sida'!$A$31:$C$69,3,FALSE))</f>
        <v/>
      </c>
      <c r="J32" s="147"/>
      <c r="K32" s="149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sida'!$A$31:$C$69,2,FALSE)),"",VLOOKUP($A32,'Administratörens sida'!$A$31:$C$69,2,FALSE))</f>
        <v/>
      </c>
    </row>
    <row r="33" spans="1:18" x14ac:dyDescent="0.3">
      <c r="A33" s="45">
        <f t="shared" si="6"/>
        <v>41533</v>
      </c>
      <c r="B33" s="46">
        <f t="shared" si="0"/>
        <v>2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46" t="str">
        <f>IF(ISERROR(VLOOKUP($A33,'Administratörens sida'!$A$31:$C$69,3,FALSE)),"",VLOOKUP($A33,'Administratörens sida'!$A$31:$C$69,3,FALSE))</f>
        <v/>
      </c>
      <c r="J33" s="147"/>
      <c r="K33" s="149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sida'!$A$31:$C$69,2,FALSE)),"",VLOOKUP($A33,'Administratörens sida'!$A$31:$C$69,2,FALSE))</f>
        <v/>
      </c>
    </row>
    <row r="34" spans="1:18" x14ac:dyDescent="0.3">
      <c r="A34" s="45">
        <f t="shared" si="6"/>
        <v>41534</v>
      </c>
      <c r="B34" s="46">
        <f t="shared" si="0"/>
        <v>3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46" t="str">
        <f>IF(ISERROR(VLOOKUP($A34,'Administratörens sida'!$A$31:$C$69,3,FALSE)),"",VLOOKUP($A34,'Administratörens sida'!$A$31:$C$69,3,FALSE))</f>
        <v/>
      </c>
      <c r="J34" s="147"/>
      <c r="K34" s="149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sida'!$A$31:$C$69,2,FALSE)),"",VLOOKUP($A34,'Administratörens sida'!$A$31:$C$69,2,FALSE))</f>
        <v/>
      </c>
    </row>
    <row r="35" spans="1:18" x14ac:dyDescent="0.3">
      <c r="A35" s="45">
        <f t="shared" si="6"/>
        <v>41535</v>
      </c>
      <c r="B35" s="46">
        <f t="shared" si="0"/>
        <v>4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46" t="str">
        <f>IF(ISERROR(VLOOKUP($A35,'Administratörens sida'!$A$31:$C$69,3,FALSE)),"",VLOOKUP($A35,'Administratörens sida'!$A$31:$C$69,3,FALSE))</f>
        <v/>
      </c>
      <c r="J35" s="147"/>
      <c r="K35" s="149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sida'!$A$31:$C$69,2,FALSE)),"",VLOOKUP($A35,'Administratörens sida'!$A$31:$C$69,2,FALSE))</f>
        <v/>
      </c>
    </row>
    <row r="36" spans="1:18" x14ac:dyDescent="0.3">
      <c r="A36" s="45">
        <f t="shared" si="6"/>
        <v>41536</v>
      </c>
      <c r="B36" s="46">
        <f t="shared" si="0"/>
        <v>5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46" t="str">
        <f>IF(ISERROR(VLOOKUP($A36,'Administratörens sida'!$A$31:$C$69,3,FALSE)),"",VLOOKUP($A36,'Administratörens sida'!$A$31:$C$69,3,FALSE))</f>
        <v/>
      </c>
      <c r="J36" s="147"/>
      <c r="K36" s="149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sida'!$A$31:$C$69,2,FALSE)),"",VLOOKUP($A36,'Administratörens sida'!$A$31:$C$69,2,FALSE))</f>
        <v/>
      </c>
    </row>
    <row r="37" spans="1:18" x14ac:dyDescent="0.3">
      <c r="A37" s="45">
        <f t="shared" si="6"/>
        <v>41537</v>
      </c>
      <c r="B37" s="46">
        <f t="shared" si="0"/>
        <v>6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46" t="str">
        <f>IF(ISERROR(VLOOKUP($A37,'Administratörens sida'!$A$31:$C$69,3,FALSE)),"",VLOOKUP($A37,'Administratörens sida'!$A$31:$C$69,3,FALSE))</f>
        <v/>
      </c>
      <c r="J37" s="147"/>
      <c r="K37" s="149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sida'!$A$31:$C$69,2,FALSE)),"",VLOOKUP($A37,'Administratörens sida'!$A$31:$C$69,2,FALSE))</f>
        <v/>
      </c>
    </row>
    <row r="38" spans="1:18" x14ac:dyDescent="0.3">
      <c r="A38" s="45">
        <f t="shared" ref="A38:A46" si="7">A37+1</f>
        <v>41538</v>
      </c>
      <c r="B38" s="46">
        <f t="shared" si="0"/>
        <v>7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46" t="str">
        <f>IF(ISERROR(VLOOKUP($A38,'Administratörens sida'!$A$31:$C$69,3,FALSE)),"",VLOOKUP($A38,'Administratörens sida'!$A$31:$C$69,3,FALSE))</f>
        <v/>
      </c>
      <c r="J38" s="147"/>
      <c r="K38" s="149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sida'!$A$31:$C$69,2,FALSE)),"",VLOOKUP($A38,'Administratörens sida'!$A$31:$C$69,2,FALSE))</f>
        <v/>
      </c>
    </row>
    <row r="39" spans="1:18" x14ac:dyDescent="0.3">
      <c r="A39" s="45">
        <f t="shared" si="7"/>
        <v>41539</v>
      </c>
      <c r="B39" s="46">
        <f t="shared" si="0"/>
        <v>1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46" t="str">
        <f>IF(ISERROR(VLOOKUP($A39,'Administratörens sida'!$A$31:$C$69,3,FALSE)),"",VLOOKUP($A39,'Administratörens sida'!$A$31:$C$69,3,FALSE))</f>
        <v/>
      </c>
      <c r="J39" s="147"/>
      <c r="K39" s="149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sida'!$A$31:$C$69,2,FALSE)),"",VLOOKUP($A39,'Administratörens sida'!$A$31:$C$69,2,FALSE))</f>
        <v/>
      </c>
    </row>
    <row r="40" spans="1:18" x14ac:dyDescent="0.3">
      <c r="A40" s="45">
        <f t="shared" si="7"/>
        <v>41540</v>
      </c>
      <c r="B40" s="46">
        <f t="shared" si="0"/>
        <v>2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46" t="str">
        <f>IF(ISERROR(VLOOKUP($A40,'Administratörens sida'!$A$31:$C$69,3,FALSE)),"",VLOOKUP($A40,'Administratörens sida'!$A$31:$C$69,3,FALSE))</f>
        <v/>
      </c>
      <c r="J40" s="147"/>
      <c r="K40" s="149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sida'!$A$31:$C$69,2,FALSE)),"",VLOOKUP($A40,'Administratörens sida'!$A$31:$C$69,2,FALSE))</f>
        <v/>
      </c>
    </row>
    <row r="41" spans="1:18" x14ac:dyDescent="0.3">
      <c r="A41" s="45">
        <f t="shared" si="7"/>
        <v>41541</v>
      </c>
      <c r="B41" s="46">
        <f t="shared" si="0"/>
        <v>3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46" t="str">
        <f>IF(ISERROR(VLOOKUP($A41,'Administratörens sida'!$A$31:$C$69,3,FALSE)),"",VLOOKUP($A41,'Administratörens sida'!$A$31:$C$69,3,FALSE))</f>
        <v/>
      </c>
      <c r="J41" s="147"/>
      <c r="K41" s="149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sida'!$A$31:$C$69,2,FALSE)),"",VLOOKUP($A41,'Administratörens sida'!$A$31:$C$69,2,FALSE))</f>
        <v/>
      </c>
    </row>
    <row r="42" spans="1:18" x14ac:dyDescent="0.3">
      <c r="A42" s="45">
        <f t="shared" si="7"/>
        <v>41542</v>
      </c>
      <c r="B42" s="46">
        <f t="shared" si="0"/>
        <v>4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46" t="str">
        <f>IF(ISERROR(VLOOKUP($A42,'Administratörens sida'!$A$31:$C$69,3,FALSE)),"",VLOOKUP($A42,'Administratörens sida'!$A$31:$C$69,3,FALSE))</f>
        <v/>
      </c>
      <c r="J42" s="147"/>
      <c r="K42" s="149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sida'!$A$31:$C$69,2,FALSE)),"",VLOOKUP($A42,'Administratörens sida'!$A$31:$C$69,2,FALSE))</f>
        <v/>
      </c>
    </row>
    <row r="43" spans="1:18" x14ac:dyDescent="0.3">
      <c r="A43" s="45">
        <f t="shared" si="7"/>
        <v>41543</v>
      </c>
      <c r="B43" s="46">
        <f t="shared" si="0"/>
        <v>5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46" t="str">
        <f>IF(ISERROR(VLOOKUP($A43,'Administratörens sida'!$A$31:$C$69,3,FALSE)),"",VLOOKUP($A43,'Administratörens sida'!$A$31:$C$69,3,FALSE))</f>
        <v/>
      </c>
      <c r="J43" s="147"/>
      <c r="K43" s="149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sida'!$A$31:$C$69,2,FALSE)),"",VLOOKUP($A43,'Administratörens sida'!$A$31:$C$69,2,FALSE))</f>
        <v/>
      </c>
    </row>
    <row r="44" spans="1:18" x14ac:dyDescent="0.3">
      <c r="A44" s="45">
        <f t="shared" si="7"/>
        <v>41544</v>
      </c>
      <c r="B44" s="46">
        <f t="shared" si="0"/>
        <v>6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46" t="str">
        <f>IF(ISERROR(VLOOKUP($A44,'Administratörens sida'!$A$31:$C$69,3,FALSE)),"",VLOOKUP($A44,'Administratörens sida'!$A$31:$C$69,3,FALSE))</f>
        <v/>
      </c>
      <c r="J44" s="147"/>
      <c r="K44" s="149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sida'!$A$31:$C$69,2,FALSE)),"",VLOOKUP($A44,'Administratörens sida'!$A$31:$C$69,2,FALSE))</f>
        <v/>
      </c>
    </row>
    <row r="45" spans="1:18" x14ac:dyDescent="0.3">
      <c r="A45" s="45">
        <f t="shared" si="7"/>
        <v>41545</v>
      </c>
      <c r="B45" s="46">
        <f t="shared" si="0"/>
        <v>7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46" t="str">
        <f>IF(ISERROR(VLOOKUP($A45,'Administratörens sida'!$A$31:$C$69,3,FALSE)),"",VLOOKUP($A45,'Administratörens sida'!$A$31:$C$69,3,FALSE))</f>
        <v/>
      </c>
      <c r="J45" s="147"/>
      <c r="K45" s="149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sida'!$A$31:$C$69,2,FALSE)),"",VLOOKUP($A45,'Administratörens sida'!$A$31:$C$69,2,FALSE))</f>
        <v/>
      </c>
    </row>
    <row r="46" spans="1:18" x14ac:dyDescent="0.3">
      <c r="A46" s="45">
        <f t="shared" si="7"/>
        <v>41546</v>
      </c>
      <c r="B46" s="46">
        <f t="shared" si="0"/>
        <v>1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46" t="str">
        <f>IF(ISERROR(VLOOKUP($A46,'Administratörens sida'!$A$31:$C$69,3,FALSE)),"",VLOOKUP($A46,'Administratörens sida'!$A$31:$C$69,3,FALSE))</f>
        <v/>
      </c>
      <c r="J46" s="147"/>
      <c r="K46" s="149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sida'!$A$31:$C$69,2,FALSE)),"",VLOOKUP($A46,'Administratörens sida'!$A$31:$C$69,2,FALSE))</f>
        <v/>
      </c>
    </row>
    <row r="47" spans="1:18" s="37" customFormat="1" x14ac:dyDescent="0.3">
      <c r="A47"/>
      <c r="B47" s="7"/>
      <c r="C47"/>
      <c r="D47"/>
      <c r="E47"/>
      <c r="F47"/>
      <c r="G47"/>
      <c r="H47"/>
      <c r="I47"/>
      <c r="J47"/>
      <c r="K47"/>
      <c r="L47" s="11"/>
      <c r="M47" s="26"/>
      <c r="N47" s="26"/>
    </row>
  </sheetData>
  <sheetProtection sheet="1" objects="1" scenarios="1" selectLockedCells="1"/>
  <mergeCells count="66">
    <mergeCell ref="I23:K23"/>
    <mergeCell ref="M23:N23"/>
    <mergeCell ref="I24:K24"/>
    <mergeCell ref="M24:N24"/>
    <mergeCell ref="A5:C5"/>
    <mergeCell ref="A6:C6"/>
    <mergeCell ref="A7:B7"/>
    <mergeCell ref="A10:M10"/>
    <mergeCell ref="I21:K21"/>
    <mergeCell ref="M21:N21"/>
    <mergeCell ref="I16:K16"/>
    <mergeCell ref="M16:N16"/>
    <mergeCell ref="I22:K22"/>
    <mergeCell ref="M22:N22"/>
    <mergeCell ref="I17:K17"/>
    <mergeCell ref="M17:N17"/>
    <mergeCell ref="I18:K18"/>
    <mergeCell ref="M18:N18"/>
    <mergeCell ref="I19:K19"/>
    <mergeCell ref="M19:N19"/>
    <mergeCell ref="I20:K20"/>
    <mergeCell ref="M20:N20"/>
    <mergeCell ref="I25:K25"/>
    <mergeCell ref="M25:N25"/>
    <mergeCell ref="I27:K27"/>
    <mergeCell ref="M27:N27"/>
    <mergeCell ref="I29:K29"/>
    <mergeCell ref="M29:N29"/>
    <mergeCell ref="I26:K26"/>
    <mergeCell ref="M26:N26"/>
    <mergeCell ref="I30:K30"/>
    <mergeCell ref="M30:N30"/>
    <mergeCell ref="I28:K28"/>
    <mergeCell ref="M28:N28"/>
    <mergeCell ref="I46:K46"/>
    <mergeCell ref="M46:N46"/>
    <mergeCell ref="I41:K41"/>
    <mergeCell ref="M41:N41"/>
    <mergeCell ref="I42:K42"/>
    <mergeCell ref="M42:N42"/>
    <mergeCell ref="I44:K44"/>
    <mergeCell ref="M44:N44"/>
    <mergeCell ref="I45:K45"/>
    <mergeCell ref="M45:N45"/>
    <mergeCell ref="I43:K43"/>
    <mergeCell ref="M43:N43"/>
    <mergeCell ref="I31:K31"/>
    <mergeCell ref="M31:N31"/>
    <mergeCell ref="I32:K32"/>
    <mergeCell ref="M32:N32"/>
    <mergeCell ref="I36:K36"/>
    <mergeCell ref="M36:N36"/>
    <mergeCell ref="I33:K33"/>
    <mergeCell ref="M33:N33"/>
    <mergeCell ref="I35:K35"/>
    <mergeCell ref="M35:N35"/>
    <mergeCell ref="I34:K34"/>
    <mergeCell ref="M34:N34"/>
    <mergeCell ref="I37:K37"/>
    <mergeCell ref="M37:N37"/>
    <mergeCell ref="I39:K39"/>
    <mergeCell ref="M39:N39"/>
    <mergeCell ref="I40:K40"/>
    <mergeCell ref="M40:N40"/>
    <mergeCell ref="I38:K38"/>
    <mergeCell ref="M38:N38"/>
  </mergeCells>
  <phoneticPr fontId="8" type="noConversion"/>
  <conditionalFormatting sqref="A17:N46">
    <cfRule type="expression" dxfId="74" priority="16" stopIfTrue="1">
      <formula>$L17&lt;&gt;""</formula>
    </cfRule>
    <cfRule type="expression" dxfId="73" priority="17" stopIfTrue="1">
      <formula>$Q17&gt;0</formula>
    </cfRule>
    <cfRule type="expression" dxfId="72" priority="18" stopIfTrue="1">
      <formula>OR(WEEKDAY($B17)=1,WEEKDAY($B17)=7)</formula>
    </cfRule>
  </conditionalFormatting>
  <conditionalFormatting sqref="M6:M8">
    <cfRule type="expression" dxfId="71" priority="13" stopIfTrue="1">
      <formula>$L6&lt;&gt;""</formula>
    </cfRule>
    <cfRule type="expression" dxfId="70" priority="14" stopIfTrue="1">
      <formula>$Q6&gt;0</formula>
    </cfRule>
    <cfRule type="expression" dxfId="69" priority="15" stopIfTrue="1">
      <formula>OR(WEEKDAY($B6)=1,WEEKDAY($B6)=7)</formula>
    </cfRule>
  </conditionalFormatting>
  <conditionalFormatting sqref="M6:M8">
    <cfRule type="expression" dxfId="68" priority="10" stopIfTrue="1">
      <formula>$N6&lt;&gt;""</formula>
    </cfRule>
    <cfRule type="expression" dxfId="67" priority="11" stopIfTrue="1">
      <formula>$S6&gt;0</formula>
    </cfRule>
    <cfRule type="expression" dxfId="66" priority="12" stopIfTrue="1">
      <formula>OR(WEEKDAY($B6)=1,WEEKDAY($B6)=7)</formula>
    </cfRule>
  </conditionalFormatting>
  <conditionalFormatting sqref="M6:M8">
    <cfRule type="expression" dxfId="65" priority="7" stopIfTrue="1">
      <formula>$L6&lt;&gt;""</formula>
    </cfRule>
    <cfRule type="expression" dxfId="64" priority="8" stopIfTrue="1">
      <formula>$Q6&gt;0</formula>
    </cfRule>
    <cfRule type="expression" dxfId="63" priority="9" stopIfTrue="1">
      <formula>OR(WEEKDAY($B6)=1,WEEKDAY($B6)=7)</formula>
    </cfRule>
  </conditionalFormatting>
  <conditionalFormatting sqref="M6:M8">
    <cfRule type="expression" dxfId="62" priority="4" stopIfTrue="1">
      <formula>$N6&lt;&gt;""</formula>
    </cfRule>
    <cfRule type="expression" dxfId="61" priority="5" stopIfTrue="1">
      <formula>$S6&gt;0</formula>
    </cfRule>
    <cfRule type="expression" dxfId="60" priority="6" stopIfTrue="1">
      <formula>OR(WEEKDAY($B6)=1,WEEKDAY($B6)=7)</formula>
    </cfRule>
  </conditionalFormatting>
  <conditionalFormatting sqref="H17:H46">
    <cfRule type="expression" dxfId="59" priority="1" stopIfTrue="1">
      <formula>$L17&lt;&gt;""</formula>
    </cfRule>
    <cfRule type="expression" dxfId="58" priority="2" stopIfTrue="1">
      <formula>$Q17&gt;0</formula>
    </cfRule>
    <cfRule type="expression" dxfId="57" priority="3" stopIfTrue="1">
      <formula>OR(WEEKDAY($B17)=1,WEEKDAY($B17)=7)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Zeros="0" workbookViewId="0">
      <selection activeCell="C17" sqref="C17"/>
    </sheetView>
  </sheetViews>
  <sheetFormatPr defaultColWidth="8.88671875" defaultRowHeight="14.4" x14ac:dyDescent="0.3"/>
  <cols>
    <col min="1" max="1" width="7.6640625" customWidth="1"/>
    <col min="2" max="2" width="8.77734375" bestFit="1" customWidth="1"/>
    <col min="3" max="3" width="8.44140625" customWidth="1"/>
    <col min="4" max="4" width="8.6640625" customWidth="1"/>
    <col min="5" max="6" width="8.44140625" customWidth="1"/>
    <col min="7" max="7" width="10.33203125" customWidth="1"/>
    <col min="8" max="8" width="8.44140625" customWidth="1"/>
    <col min="9" max="9" width="14.109375" customWidth="1"/>
    <col min="10" max="10" width="11" customWidth="1"/>
    <col min="11" max="11" width="3.6640625" customWidth="1"/>
    <col min="12" max="12" width="15.44140625" customWidth="1"/>
    <col min="13" max="13" width="9.6640625" customWidth="1"/>
    <col min="14" max="14" width="14.44140625" customWidth="1"/>
    <col min="16" max="16" width="13.44140625" customWidth="1"/>
    <col min="17" max="17" width="14.33203125" style="37" hidden="1" customWidth="1"/>
    <col min="18" max="18" width="11.44140625" style="37" hidden="1" customWidth="1"/>
  </cols>
  <sheetData>
    <row r="1" spans="1:18" s="9" customFormat="1" ht="42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ht="16.2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ht="16.2" x14ac:dyDescent="0.3">
      <c r="A3" s="3" t="str">
        <f>Sammanställning!A3</f>
        <v>Flextidsuppföljning 2017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41547</v>
      </c>
      <c r="O3" s="9"/>
      <c r="P3" s="9"/>
      <c r="Q3" s="36"/>
      <c r="R3" s="36"/>
    </row>
    <row r="4" spans="1:18" s="15" customFormat="1" ht="16.2" x14ac:dyDescent="0.3">
      <c r="A4" s="13"/>
      <c r="K4" s="70"/>
      <c r="N4" s="43"/>
      <c r="O4" s="9"/>
      <c r="P4" s="9"/>
      <c r="Q4" s="36"/>
      <c r="R4" s="36"/>
    </row>
    <row r="5" spans="1:18" ht="16.2" x14ac:dyDescent="0.3">
      <c r="A5" s="157" t="s">
        <v>36</v>
      </c>
      <c r="B5" s="158"/>
      <c r="C5" s="159"/>
      <c r="D5" s="44"/>
      <c r="E5" s="83" t="s">
        <v>34</v>
      </c>
      <c r="F5" s="86"/>
      <c r="G5" s="87" t="s">
        <v>47</v>
      </c>
      <c r="H5" s="44"/>
      <c r="I5" s="83" t="s">
        <v>63</v>
      </c>
      <c r="J5" s="87" t="s">
        <v>47</v>
      </c>
      <c r="K5" s="79"/>
      <c r="L5" s="83" t="s">
        <v>35</v>
      </c>
      <c r="M5" s="87" t="s">
        <v>47</v>
      </c>
    </row>
    <row r="6" spans="1:18" s="4" customFormat="1" ht="16.2" x14ac:dyDescent="0.3">
      <c r="A6" s="160" t="str">
        <f>Sammanställning!B8</f>
        <v>&lt;Namn&gt;</v>
      </c>
      <c r="B6" s="161"/>
      <c r="C6" s="162"/>
      <c r="D6" s="44"/>
      <c r="E6" s="50" t="s">
        <v>3</v>
      </c>
      <c r="F6" s="50"/>
      <c r="G6" s="69">
        <f>SUM(G17:G47)</f>
        <v>0</v>
      </c>
      <c r="H6" s="1"/>
      <c r="I6" s="56" t="s">
        <v>23</v>
      </c>
      <c r="J6" s="98">
        <v>0.3263888888888889</v>
      </c>
      <c r="K6" s="71"/>
      <c r="L6" s="50" t="s">
        <v>6</v>
      </c>
      <c r="M6" s="120">
        <f>September!M8</f>
        <v>0</v>
      </c>
      <c r="Q6" s="38"/>
      <c r="R6" s="38"/>
    </row>
    <row r="7" spans="1:18" x14ac:dyDescent="0.3">
      <c r="A7" s="160" t="s">
        <v>4</v>
      </c>
      <c r="B7" s="162"/>
      <c r="C7" s="97">
        <f>Sammanställning!B10</f>
        <v>1</v>
      </c>
      <c r="D7" s="1"/>
      <c r="E7" s="50" t="s">
        <v>5</v>
      </c>
      <c r="F7" s="50"/>
      <c r="G7" s="69">
        <f>Sammanställning!C23</f>
        <v>7.4861111111111098</v>
      </c>
      <c r="H7" s="1"/>
      <c r="I7" s="50" t="s">
        <v>24</v>
      </c>
      <c r="J7" s="51">
        <f>J6+G8+0.5/24</f>
        <v>0.6875</v>
      </c>
      <c r="K7" s="72"/>
      <c r="L7" s="50" t="s">
        <v>1</v>
      </c>
      <c r="M7" s="120">
        <f>SUM(H17:H47,)</f>
        <v>0</v>
      </c>
    </row>
    <row r="8" spans="1:18" x14ac:dyDescent="0.3">
      <c r="A8" s="1"/>
      <c r="B8" s="1"/>
      <c r="C8" s="1"/>
      <c r="D8" s="1"/>
      <c r="E8" s="50" t="s">
        <v>56</v>
      </c>
      <c r="F8" s="50"/>
      <c r="G8" s="69">
        <f>Sammanställning!D23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3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IF(M8&gt;(40/24), "Flex överskrider 40h",IF(M8&lt;(-10/24),"Flex underskrider -10h",""))</f>
        <v/>
      </c>
      <c r="N9" s="1"/>
    </row>
    <row r="10" spans="1:18" s="8" customFormat="1" ht="13.8" x14ac:dyDescent="0.3">
      <c r="A10" s="154" t="s">
        <v>44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Q10" s="39"/>
      <c r="R10" s="39"/>
    </row>
    <row r="11" spans="1:18" s="8" customFormat="1" ht="13.8" x14ac:dyDescent="0.3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3.8" x14ac:dyDescent="0.3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3.8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3.8" x14ac:dyDescent="0.3">
      <c r="A14" s="94" t="s">
        <v>42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ht="16.2" x14ac:dyDescent="0.3">
      <c r="Q15" s="35"/>
      <c r="R15" s="35"/>
    </row>
    <row r="16" spans="1:18" s="12" customFormat="1" ht="41.25" customHeight="1" x14ac:dyDescent="0.3">
      <c r="A16" s="88" t="s">
        <v>9</v>
      </c>
      <c r="B16" s="88" t="s">
        <v>8</v>
      </c>
      <c r="C16" s="80" t="s">
        <v>48</v>
      </c>
      <c r="D16" s="80" t="s">
        <v>49</v>
      </c>
      <c r="E16" s="80" t="s">
        <v>50</v>
      </c>
      <c r="F16" s="80" t="s">
        <v>64</v>
      </c>
      <c r="G16" s="88" t="s">
        <v>51</v>
      </c>
      <c r="H16" s="88" t="s">
        <v>66</v>
      </c>
      <c r="I16" s="152" t="s">
        <v>10</v>
      </c>
      <c r="J16" s="153"/>
      <c r="K16" s="153"/>
      <c r="L16" s="89" t="s">
        <v>52</v>
      </c>
      <c r="M16" s="153" t="s">
        <v>43</v>
      </c>
      <c r="N16" s="156"/>
      <c r="Q16" s="40" t="s">
        <v>31</v>
      </c>
      <c r="R16" s="40" t="s">
        <v>28</v>
      </c>
    </row>
    <row r="17" spans="1:18" s="16" customFormat="1" x14ac:dyDescent="0.3">
      <c r="A17" s="45">
        <f>'Administratörens sida'!A23</f>
        <v>41547</v>
      </c>
      <c r="B17" s="46">
        <f>WEEKDAY(A17+1)</f>
        <v>2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46" t="str">
        <f>IF(ISERROR(VLOOKUP($A17,'Administratörens sida'!$A$31:$C$69,3,FALSE)),"",VLOOKUP($A17,'Administratörens sida'!$A$31:$C$69,3,FALSE))</f>
        <v/>
      </c>
      <c r="J17" s="147"/>
      <c r="K17" s="149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sida'!$A$31:$C$69,2,FALSE)),"",VLOOKUP($A17,'Administratörens sida'!$A$31:$C$69,2,FALSE))</f>
        <v/>
      </c>
    </row>
    <row r="18" spans="1:18" x14ac:dyDescent="0.3">
      <c r="A18" s="45">
        <f>A17+1</f>
        <v>41548</v>
      </c>
      <c r="B18" s="46">
        <f t="shared" ref="B18:B47" si="0">WEEKDAY(A18+1)</f>
        <v>3</v>
      </c>
      <c r="C18" s="47"/>
      <c r="D18" s="47"/>
      <c r="E18" s="47">
        <f t="shared" ref="E18:E45" si="1">IF(D18="",0,IF(OR(B18=1,B18=2,Q18&lt;&gt;0,L18&lt;&gt;""),0,0.5/24))</f>
        <v>0</v>
      </c>
      <c r="F18" s="109"/>
      <c r="G18" s="48">
        <f t="shared" ref="G18:G45" si="2">IF(D18="",0,D18-C18-E18-F18)</f>
        <v>0</v>
      </c>
      <c r="H18" s="119">
        <f t="shared" ref="H18:H45" si="3">IF(OR(B18=1,B18=2,Q18=1),D18-C18-E18-F18,IF(D18="",-F18,IF(L18&lt;&gt;"",G18-($G$8-L18),G18-$G$8)))</f>
        <v>0</v>
      </c>
      <c r="I18" s="146" t="str">
        <f>IF(ISERROR(VLOOKUP($A18,'Administratörens sida'!$A$31:$C$69,3,FALSE)),"",VLOOKUP($A18,'Administratörens sida'!$A$31:$C$69,3,FALSE))</f>
        <v/>
      </c>
      <c r="J18" s="147"/>
      <c r="K18" s="149"/>
      <c r="L18" s="49" t="str">
        <f t="shared" ref="L18:L47" si="4">IF(R18="","",IF(R18&gt;0,R18*$C$7,""))</f>
        <v/>
      </c>
      <c r="M18" s="150"/>
      <c r="N18" s="151"/>
      <c r="O18" s="24"/>
      <c r="Q18" s="41">
        <f t="shared" ref="Q18:Q47" si="5">IF(AND(I18&lt;&gt;"",L18=""),1,0)</f>
        <v>0</v>
      </c>
      <c r="R18" s="42" t="str">
        <f>IF(ISERROR(VLOOKUP($A18,'Administratörens sida'!$A$31:$C$69,2,FALSE)),"",VLOOKUP($A18,'Administratörens sida'!$A$31:$C$69,2,FALSE))</f>
        <v/>
      </c>
    </row>
    <row r="19" spans="1:18" x14ac:dyDescent="0.3">
      <c r="A19" s="45">
        <f>A18+1</f>
        <v>41549</v>
      </c>
      <c r="B19" s="46">
        <f t="shared" si="0"/>
        <v>4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46" t="str">
        <f>IF(ISERROR(VLOOKUP($A19,'Administratörens sida'!$A$31:$C$69,3,FALSE)),"",VLOOKUP($A19,'Administratörens sida'!$A$31:$C$69,3,FALSE))</f>
        <v/>
      </c>
      <c r="J19" s="147"/>
      <c r="K19" s="149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sida'!$A$31:$C$69,2,FALSE)),"",VLOOKUP($A19,'Administratörens sida'!$A$31:$C$69,2,FALSE))</f>
        <v/>
      </c>
    </row>
    <row r="20" spans="1:18" x14ac:dyDescent="0.3">
      <c r="A20" s="45">
        <f>A19+1</f>
        <v>41550</v>
      </c>
      <c r="B20" s="46">
        <f t="shared" si="0"/>
        <v>5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46" t="str">
        <f>IF(ISERROR(VLOOKUP($A20,'Administratörens sida'!$A$31:$C$69,3,FALSE)),"",VLOOKUP($A20,'Administratörens sida'!$A$31:$C$69,3,FALSE))</f>
        <v/>
      </c>
      <c r="J20" s="147"/>
      <c r="K20" s="149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sida'!$A$31:$C$69,2,FALSE)),"",VLOOKUP($A20,'Administratörens sida'!$A$31:$C$69,2,FALSE))</f>
        <v/>
      </c>
    </row>
    <row r="21" spans="1:18" x14ac:dyDescent="0.3">
      <c r="A21" s="45">
        <f t="shared" ref="A21:A37" si="6">A20+1</f>
        <v>41551</v>
      </c>
      <c r="B21" s="46">
        <f t="shared" si="0"/>
        <v>6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46" t="str">
        <f>IF(ISERROR(VLOOKUP($A21,'Administratörens sida'!$A$31:$C$69,3,FALSE)),"",VLOOKUP($A21,'Administratörens sida'!$A$31:$C$69,3,FALSE))</f>
        <v/>
      </c>
      <c r="J21" s="147"/>
      <c r="K21" s="149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sida'!$A$31:$C$69,2,FALSE)),"",VLOOKUP($A21,'Administratörens sida'!$A$31:$C$69,2,FALSE))</f>
        <v/>
      </c>
    </row>
    <row r="22" spans="1:18" x14ac:dyDescent="0.3">
      <c r="A22" s="45">
        <f>A21+1</f>
        <v>41552</v>
      </c>
      <c r="B22" s="46">
        <f t="shared" si="0"/>
        <v>7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46" t="str">
        <f>IF(ISERROR(VLOOKUP($A22,'Administratörens sida'!$A$31:$C$69,3,FALSE)),"",VLOOKUP($A22,'Administratörens sida'!$A$31:$C$69,3,FALSE))</f>
        <v/>
      </c>
      <c r="J22" s="147"/>
      <c r="K22" s="149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sida'!$A$31:$C$69,2,FALSE)),"",VLOOKUP($A22,'Administratörens sida'!$A$31:$C$69,2,FALSE))</f>
        <v/>
      </c>
    </row>
    <row r="23" spans="1:18" x14ac:dyDescent="0.3">
      <c r="A23" s="45">
        <f>A22+1</f>
        <v>41553</v>
      </c>
      <c r="B23" s="46">
        <f t="shared" si="0"/>
        <v>1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46" t="str">
        <f>IF(ISERROR(VLOOKUP($A23,'Administratörens sida'!$A$31:$C$69,3,FALSE)),"",VLOOKUP($A23,'Administratörens sida'!$A$31:$C$69,3,FALSE))</f>
        <v/>
      </c>
      <c r="J23" s="147"/>
      <c r="K23" s="149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sida'!$A$31:$C$69,2,FALSE)),"",VLOOKUP($A23,'Administratörens sida'!$A$31:$C$69,2,FALSE))</f>
        <v/>
      </c>
    </row>
    <row r="24" spans="1:18" x14ac:dyDescent="0.3">
      <c r="A24" s="45">
        <f>A23+1</f>
        <v>41554</v>
      </c>
      <c r="B24" s="46">
        <f t="shared" si="0"/>
        <v>2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46" t="str">
        <f>IF(ISERROR(VLOOKUP($A24,'Administratörens sida'!$A$31:$C$69,3,FALSE)),"",VLOOKUP($A24,'Administratörens sida'!$A$31:$C$69,3,FALSE))</f>
        <v/>
      </c>
      <c r="J24" s="147"/>
      <c r="K24" s="149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sida'!$A$31:$C$69,2,FALSE)),"",VLOOKUP($A24,'Administratörens sida'!$A$31:$C$69,2,FALSE))</f>
        <v/>
      </c>
    </row>
    <row r="25" spans="1:18" x14ac:dyDescent="0.3">
      <c r="A25" s="45">
        <f>A24+1</f>
        <v>41555</v>
      </c>
      <c r="B25" s="46">
        <f t="shared" si="0"/>
        <v>3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46" t="str">
        <f>IF(ISERROR(VLOOKUP($A25,'Administratörens sida'!$A$31:$C$69,3,FALSE)),"",VLOOKUP($A25,'Administratörens sida'!$A$31:$C$69,3,FALSE))</f>
        <v/>
      </c>
      <c r="J25" s="147"/>
      <c r="K25" s="149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sida'!$A$31:$C$69,2,FALSE)),"",VLOOKUP($A25,'Administratörens sida'!$A$31:$C$69,2,FALSE))</f>
        <v/>
      </c>
    </row>
    <row r="26" spans="1:18" x14ac:dyDescent="0.3">
      <c r="A26" s="45">
        <f t="shared" si="6"/>
        <v>41556</v>
      </c>
      <c r="B26" s="46">
        <f t="shared" si="0"/>
        <v>4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46" t="str">
        <f>IF(ISERROR(VLOOKUP($A26,'Administratörens sida'!$A$31:$C$69,3,FALSE)),"",VLOOKUP($A26,'Administratörens sida'!$A$31:$C$69,3,FALSE))</f>
        <v/>
      </c>
      <c r="J26" s="147"/>
      <c r="K26" s="149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sida'!$A$31:$C$69,2,FALSE)),"",VLOOKUP($A26,'Administratörens sida'!$A$31:$C$69,2,FALSE))</f>
        <v/>
      </c>
    </row>
    <row r="27" spans="1:18" x14ac:dyDescent="0.3">
      <c r="A27" s="45">
        <f t="shared" si="6"/>
        <v>41557</v>
      </c>
      <c r="B27" s="46">
        <f t="shared" si="0"/>
        <v>5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46" t="str">
        <f>IF(ISERROR(VLOOKUP($A27,'Administratörens sida'!$A$31:$C$69,3,FALSE)),"",VLOOKUP($A27,'Administratörens sida'!$A$31:$C$69,3,FALSE))</f>
        <v/>
      </c>
      <c r="J27" s="147"/>
      <c r="K27" s="149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sida'!$A$31:$C$69,2,FALSE)),"",VLOOKUP($A27,'Administratörens sida'!$A$31:$C$69,2,FALSE))</f>
        <v/>
      </c>
    </row>
    <row r="28" spans="1:18" x14ac:dyDescent="0.3">
      <c r="A28" s="45">
        <f t="shared" si="6"/>
        <v>41558</v>
      </c>
      <c r="B28" s="46">
        <f t="shared" si="0"/>
        <v>6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46" t="str">
        <f>IF(ISERROR(VLOOKUP($A28,'Administratörens sida'!$A$31:$C$69,3,FALSE)),"",VLOOKUP($A28,'Administratörens sida'!$A$31:$C$69,3,FALSE))</f>
        <v/>
      </c>
      <c r="J28" s="147"/>
      <c r="K28" s="149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sida'!$A$31:$C$69,2,FALSE)),"",VLOOKUP($A28,'Administratörens sida'!$A$31:$C$69,2,FALSE))</f>
        <v/>
      </c>
    </row>
    <row r="29" spans="1:18" x14ac:dyDescent="0.3">
      <c r="A29" s="45">
        <f t="shared" si="6"/>
        <v>41559</v>
      </c>
      <c r="B29" s="46">
        <f t="shared" si="0"/>
        <v>7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46" t="str">
        <f>IF(ISERROR(VLOOKUP($A29,'Administratörens sida'!$A$31:$C$69,3,FALSE)),"",VLOOKUP($A29,'Administratörens sida'!$A$31:$C$69,3,FALSE))</f>
        <v/>
      </c>
      <c r="J29" s="147"/>
      <c r="K29" s="149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sida'!$A$31:$C$69,2,FALSE)),"",VLOOKUP($A29,'Administratörens sida'!$A$31:$C$69,2,FALSE))</f>
        <v/>
      </c>
    </row>
    <row r="30" spans="1:18" x14ac:dyDescent="0.3">
      <c r="A30" s="45">
        <f t="shared" si="6"/>
        <v>41560</v>
      </c>
      <c r="B30" s="46">
        <f t="shared" si="0"/>
        <v>1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46" t="str">
        <f>IF(ISERROR(VLOOKUP($A30,'Administratörens sida'!$A$31:$C$69,3,FALSE)),"",VLOOKUP($A30,'Administratörens sida'!$A$31:$C$69,3,FALSE))</f>
        <v/>
      </c>
      <c r="J30" s="147"/>
      <c r="K30" s="149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sida'!$A$31:$C$69,2,FALSE)),"",VLOOKUP($A30,'Administratörens sida'!$A$31:$C$69,2,FALSE))</f>
        <v/>
      </c>
    </row>
    <row r="31" spans="1:18" x14ac:dyDescent="0.3">
      <c r="A31" s="45">
        <f t="shared" si="6"/>
        <v>41561</v>
      </c>
      <c r="B31" s="46">
        <f t="shared" si="0"/>
        <v>2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46" t="str">
        <f>IF(ISERROR(VLOOKUP($A31,'Administratörens sida'!$A$31:$C$69,3,FALSE)),"",VLOOKUP($A31,'Administratörens sida'!$A$31:$C$69,3,FALSE))</f>
        <v/>
      </c>
      <c r="J31" s="147"/>
      <c r="K31" s="149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sida'!$A$31:$C$69,2,FALSE)),"",VLOOKUP($A31,'Administratörens sida'!$A$31:$C$69,2,FALSE))</f>
        <v/>
      </c>
    </row>
    <row r="32" spans="1:18" x14ac:dyDescent="0.3">
      <c r="A32" s="45">
        <f t="shared" si="6"/>
        <v>41562</v>
      </c>
      <c r="B32" s="46">
        <f t="shared" si="0"/>
        <v>3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46" t="str">
        <f>IF(ISERROR(VLOOKUP($A32,'Administratörens sida'!$A$31:$C$69,3,FALSE)),"",VLOOKUP($A32,'Administratörens sida'!$A$31:$C$69,3,FALSE))</f>
        <v/>
      </c>
      <c r="J32" s="147"/>
      <c r="K32" s="149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sida'!$A$31:$C$69,2,FALSE)),"",VLOOKUP($A32,'Administratörens sida'!$A$31:$C$69,2,FALSE))</f>
        <v/>
      </c>
    </row>
    <row r="33" spans="1:18" x14ac:dyDescent="0.3">
      <c r="A33" s="45">
        <f t="shared" si="6"/>
        <v>41563</v>
      </c>
      <c r="B33" s="46">
        <f t="shared" si="0"/>
        <v>4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46" t="str">
        <f>IF(ISERROR(VLOOKUP($A33,'Administratörens sida'!$A$31:$C$69,3,FALSE)),"",VLOOKUP($A33,'Administratörens sida'!$A$31:$C$69,3,FALSE))</f>
        <v/>
      </c>
      <c r="J33" s="147"/>
      <c r="K33" s="149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sida'!$A$31:$C$69,2,FALSE)),"",VLOOKUP($A33,'Administratörens sida'!$A$31:$C$69,2,FALSE))</f>
        <v/>
      </c>
    </row>
    <row r="34" spans="1:18" x14ac:dyDescent="0.3">
      <c r="A34" s="45">
        <f t="shared" si="6"/>
        <v>41564</v>
      </c>
      <c r="B34" s="46">
        <f t="shared" si="0"/>
        <v>5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46" t="str">
        <f>IF(ISERROR(VLOOKUP($A34,'Administratörens sida'!$A$31:$C$69,3,FALSE)),"",VLOOKUP($A34,'Administratörens sida'!$A$31:$C$69,3,FALSE))</f>
        <v/>
      </c>
      <c r="J34" s="147"/>
      <c r="K34" s="149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sida'!$A$31:$C$69,2,FALSE)),"",VLOOKUP($A34,'Administratörens sida'!$A$31:$C$69,2,FALSE))</f>
        <v/>
      </c>
    </row>
    <row r="35" spans="1:18" x14ac:dyDescent="0.3">
      <c r="A35" s="45">
        <f t="shared" si="6"/>
        <v>41565</v>
      </c>
      <c r="B35" s="46">
        <f t="shared" si="0"/>
        <v>6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46" t="str">
        <f>IF(ISERROR(VLOOKUP($A35,'Administratörens sida'!$A$31:$C$69,3,FALSE)),"",VLOOKUP($A35,'Administratörens sida'!$A$31:$C$69,3,FALSE))</f>
        <v/>
      </c>
      <c r="J35" s="147"/>
      <c r="K35" s="149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sida'!$A$31:$C$69,2,FALSE)),"",VLOOKUP($A35,'Administratörens sida'!$A$31:$C$69,2,FALSE))</f>
        <v/>
      </c>
    </row>
    <row r="36" spans="1:18" x14ac:dyDescent="0.3">
      <c r="A36" s="45">
        <f t="shared" si="6"/>
        <v>41566</v>
      </c>
      <c r="B36" s="46">
        <f t="shared" si="0"/>
        <v>7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46" t="str">
        <f>IF(ISERROR(VLOOKUP($A36,'Administratörens sida'!$A$31:$C$69,3,FALSE)),"",VLOOKUP($A36,'Administratörens sida'!$A$31:$C$69,3,FALSE))</f>
        <v/>
      </c>
      <c r="J36" s="147"/>
      <c r="K36" s="149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sida'!$A$31:$C$69,2,FALSE)),"",VLOOKUP($A36,'Administratörens sida'!$A$31:$C$69,2,FALSE))</f>
        <v/>
      </c>
    </row>
    <row r="37" spans="1:18" x14ac:dyDescent="0.3">
      <c r="A37" s="45">
        <f t="shared" si="6"/>
        <v>41567</v>
      </c>
      <c r="B37" s="46">
        <f t="shared" si="0"/>
        <v>1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46" t="str">
        <f>IF(ISERROR(VLOOKUP($A37,'Administratörens sida'!$A$31:$C$69,3,FALSE)),"",VLOOKUP($A37,'Administratörens sida'!$A$31:$C$69,3,FALSE))</f>
        <v/>
      </c>
      <c r="J37" s="147"/>
      <c r="K37" s="149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sida'!$A$31:$C$69,2,FALSE)),"",VLOOKUP($A37,'Administratörens sida'!$A$31:$C$69,2,FALSE))</f>
        <v/>
      </c>
    </row>
    <row r="38" spans="1:18" x14ac:dyDescent="0.3">
      <c r="A38" s="45">
        <f t="shared" ref="A38:A47" si="7">A37+1</f>
        <v>41568</v>
      </c>
      <c r="B38" s="46">
        <f t="shared" si="0"/>
        <v>2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46" t="str">
        <f>IF(ISERROR(VLOOKUP($A38,'Administratörens sida'!$A$31:$C$69,3,FALSE)),"",VLOOKUP($A38,'Administratörens sida'!$A$31:$C$69,3,FALSE))</f>
        <v/>
      </c>
      <c r="J38" s="147"/>
      <c r="K38" s="149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sida'!$A$31:$C$69,2,FALSE)),"",VLOOKUP($A38,'Administratörens sida'!$A$31:$C$69,2,FALSE))</f>
        <v/>
      </c>
    </row>
    <row r="39" spans="1:18" x14ac:dyDescent="0.3">
      <c r="A39" s="45">
        <f t="shared" si="7"/>
        <v>41569</v>
      </c>
      <c r="B39" s="46">
        <f t="shared" si="0"/>
        <v>3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46" t="str">
        <f>IF(ISERROR(VLOOKUP($A39,'Administratörens sida'!$A$31:$C$69,3,FALSE)),"",VLOOKUP($A39,'Administratörens sida'!$A$31:$C$69,3,FALSE))</f>
        <v/>
      </c>
      <c r="J39" s="147"/>
      <c r="K39" s="149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sida'!$A$31:$C$69,2,FALSE)),"",VLOOKUP($A39,'Administratörens sida'!$A$31:$C$69,2,FALSE))</f>
        <v/>
      </c>
    </row>
    <row r="40" spans="1:18" x14ac:dyDescent="0.3">
      <c r="A40" s="45">
        <f t="shared" si="7"/>
        <v>41570</v>
      </c>
      <c r="B40" s="46">
        <f t="shared" si="0"/>
        <v>4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46" t="str">
        <f>IF(ISERROR(VLOOKUP($A40,'Administratörens sida'!$A$31:$C$69,3,FALSE)),"",VLOOKUP($A40,'Administratörens sida'!$A$31:$C$69,3,FALSE))</f>
        <v/>
      </c>
      <c r="J40" s="147"/>
      <c r="K40" s="149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sida'!$A$31:$C$69,2,FALSE)),"",VLOOKUP($A40,'Administratörens sida'!$A$31:$C$69,2,FALSE))</f>
        <v/>
      </c>
    </row>
    <row r="41" spans="1:18" x14ac:dyDescent="0.3">
      <c r="A41" s="45">
        <f t="shared" si="7"/>
        <v>41571</v>
      </c>
      <c r="B41" s="46">
        <f t="shared" si="0"/>
        <v>5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46" t="str">
        <f>IF(ISERROR(VLOOKUP($A41,'Administratörens sida'!$A$31:$C$69,3,FALSE)),"",VLOOKUP($A41,'Administratörens sida'!$A$31:$C$69,3,FALSE))</f>
        <v/>
      </c>
      <c r="J41" s="147"/>
      <c r="K41" s="149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sida'!$A$31:$C$69,2,FALSE)),"",VLOOKUP($A41,'Administratörens sida'!$A$31:$C$69,2,FALSE))</f>
        <v/>
      </c>
    </row>
    <row r="42" spans="1:18" x14ac:dyDescent="0.3">
      <c r="A42" s="45">
        <f t="shared" si="7"/>
        <v>41572</v>
      </c>
      <c r="B42" s="46">
        <f t="shared" si="0"/>
        <v>6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46" t="str">
        <f>IF(ISERROR(VLOOKUP($A42,'Administratörens sida'!$A$31:$C$69,3,FALSE)),"",VLOOKUP($A42,'Administratörens sida'!$A$31:$C$69,3,FALSE))</f>
        <v/>
      </c>
      <c r="J42" s="147"/>
      <c r="K42" s="149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sida'!$A$31:$C$69,2,FALSE)),"",VLOOKUP($A42,'Administratörens sida'!$A$31:$C$69,2,FALSE))</f>
        <v/>
      </c>
    </row>
    <row r="43" spans="1:18" x14ac:dyDescent="0.3">
      <c r="A43" s="45">
        <f t="shared" si="7"/>
        <v>41573</v>
      </c>
      <c r="B43" s="46">
        <f t="shared" si="0"/>
        <v>7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46" t="str">
        <f>IF(ISERROR(VLOOKUP($A43,'Administratörens sida'!$A$31:$C$69,3,FALSE)),"",VLOOKUP($A43,'Administratörens sida'!$A$31:$C$69,3,FALSE))</f>
        <v/>
      </c>
      <c r="J43" s="147"/>
      <c r="K43" s="149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sida'!$A$31:$C$69,2,FALSE)),"",VLOOKUP($A43,'Administratörens sida'!$A$31:$C$69,2,FALSE))</f>
        <v/>
      </c>
    </row>
    <row r="44" spans="1:18" x14ac:dyDescent="0.3">
      <c r="A44" s="45">
        <f t="shared" si="7"/>
        <v>41574</v>
      </c>
      <c r="B44" s="46">
        <f t="shared" si="0"/>
        <v>1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46" t="str">
        <f>IF(ISERROR(VLOOKUP($A44,'Administratörens sida'!$A$31:$C$69,3,FALSE)),"",VLOOKUP($A44,'Administratörens sida'!$A$31:$C$69,3,FALSE))</f>
        <v/>
      </c>
      <c r="J44" s="147"/>
      <c r="K44" s="149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sida'!$A$31:$C$69,2,FALSE)),"",VLOOKUP($A44,'Administratörens sida'!$A$31:$C$69,2,FALSE))</f>
        <v/>
      </c>
    </row>
    <row r="45" spans="1:18" x14ac:dyDescent="0.3">
      <c r="A45" s="45">
        <f t="shared" si="7"/>
        <v>41575</v>
      </c>
      <c r="B45" s="46">
        <f t="shared" si="0"/>
        <v>2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46" t="str">
        <f>IF(ISERROR(VLOOKUP($A45,'Administratörens sida'!$A$31:$C$69,3,FALSE)),"",VLOOKUP($A45,'Administratörens sida'!$A$31:$C$69,3,FALSE))</f>
        <v/>
      </c>
      <c r="J45" s="147"/>
      <c r="K45" s="149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sida'!$A$31:$C$69,2,FALSE)),"",VLOOKUP($A45,'Administratörens sida'!$A$31:$C$69,2,FALSE))</f>
        <v/>
      </c>
    </row>
    <row r="46" spans="1:18" x14ac:dyDescent="0.3">
      <c r="A46" s="45">
        <f t="shared" si="7"/>
        <v>41576</v>
      </c>
      <c r="B46" s="46">
        <f t="shared" si="0"/>
        <v>3</v>
      </c>
      <c r="C46" s="47"/>
      <c r="D46" s="47"/>
      <c r="E46" s="47">
        <f>IF(D46="",0,IF(OR(B46=1,B46=2,Q46&lt;&gt;0,L46&lt;&gt;""),0,0.5/24))</f>
        <v>0</v>
      </c>
      <c r="F46" s="109"/>
      <c r="G46" s="48">
        <f>IF(D46="",0,D46-C46-E46-F46)</f>
        <v>0</v>
      </c>
      <c r="H46" s="119">
        <f>IF(OR(B46=1,B46=2,Q46=1),D46-C46-E46-F46,IF(D46="",-F46,IF(L46&lt;&gt;"",G46-($G$8-L46),G46-$G$8)))</f>
        <v>0</v>
      </c>
      <c r="I46" s="146" t="str">
        <f>IF(ISERROR(VLOOKUP($A46,'Administratörens sida'!$A$31:$C$69,3,FALSE)),"",VLOOKUP($A46,'Administratörens sida'!$A$31:$C$69,3,FALSE))</f>
        <v/>
      </c>
      <c r="J46" s="147"/>
      <c r="K46" s="149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sida'!$A$31:$C$69,2,FALSE)),"",VLOOKUP($A46,'Administratörens sida'!$A$31:$C$69,2,FALSE))</f>
        <v/>
      </c>
    </row>
    <row r="47" spans="1:18" x14ac:dyDescent="0.3">
      <c r="A47" s="45">
        <f t="shared" si="7"/>
        <v>41577</v>
      </c>
      <c r="B47" s="46">
        <f t="shared" si="0"/>
        <v>4</v>
      </c>
      <c r="C47" s="47"/>
      <c r="D47" s="47"/>
      <c r="E47" s="47">
        <f>IF(D47="",0,IF(OR(B47=1,B47=2,Q47&lt;&gt;0,L47&lt;&gt;""),0,0.5/24))</f>
        <v>0</v>
      </c>
      <c r="F47" s="109"/>
      <c r="G47" s="48">
        <f>IF(D47="",0,D47-C47-E47-F47)</f>
        <v>0</v>
      </c>
      <c r="H47" s="119">
        <f>IF(OR(B47=1,B47=2,Q47=1),D47-C47-E47-F47,IF(D47="",-F47,IF(L47&lt;&gt;"",G47-($G$8-L47),G47-$G$8)))</f>
        <v>0</v>
      </c>
      <c r="I47" s="146" t="str">
        <f>IF(ISERROR(VLOOKUP($A47,'Administratörens sida'!$A$31:$C$69,3,FALSE)),"",VLOOKUP($A47,'Administratörens sida'!$A$31:$C$69,3,FALSE))</f>
        <v/>
      </c>
      <c r="J47" s="147"/>
      <c r="K47" s="148"/>
      <c r="L47" s="49" t="str">
        <f t="shared" si="4"/>
        <v/>
      </c>
      <c r="M47" s="150"/>
      <c r="N47" s="151"/>
      <c r="O47" s="24"/>
      <c r="P47" s="25"/>
      <c r="Q47" s="41">
        <f t="shared" si="5"/>
        <v>0</v>
      </c>
      <c r="R47" s="42" t="str">
        <f>IF(ISERROR(VLOOKUP($A47,'Administratörens sida'!$A$31:$C$69,2,FALSE)),"",VLOOKUP($A47,'Administratörens sida'!$A$31:$C$69,2,FALSE))</f>
        <v/>
      </c>
    </row>
    <row r="48" spans="1:18" x14ac:dyDescent="0.3">
      <c r="B48" s="6"/>
      <c r="J48" s="33"/>
      <c r="K48" s="33"/>
      <c r="L48" s="33"/>
      <c r="M48" s="33"/>
      <c r="N48" s="11"/>
      <c r="O48" s="25"/>
      <c r="P48" s="25"/>
    </row>
    <row r="49" spans="2:16" x14ac:dyDescent="0.3">
      <c r="B49" s="7"/>
      <c r="N49" s="11"/>
      <c r="O49" s="26"/>
      <c r="P49" s="26"/>
    </row>
  </sheetData>
  <sheetProtection sheet="1" objects="1" scenarios="1" selectLockedCells="1"/>
  <mergeCells count="68"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33:K33"/>
    <mergeCell ref="M33:N33"/>
    <mergeCell ref="I36:K36"/>
    <mergeCell ref="M36:N36"/>
    <mergeCell ref="I34:K34"/>
    <mergeCell ref="M34:N34"/>
    <mergeCell ref="I35:K35"/>
    <mergeCell ref="M35:N35"/>
    <mergeCell ref="I40:K40"/>
    <mergeCell ref="M40:N40"/>
    <mergeCell ref="I37:K37"/>
    <mergeCell ref="M37:N37"/>
    <mergeCell ref="I39:K39"/>
    <mergeCell ref="M39:N39"/>
    <mergeCell ref="I38:K38"/>
    <mergeCell ref="M38:N38"/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</mergeCells>
  <phoneticPr fontId="8" type="noConversion"/>
  <conditionalFormatting sqref="N17:N46 L17:M47 J17:K46 A17:I47">
    <cfRule type="expression" dxfId="56" priority="16" stopIfTrue="1">
      <formula>$L17&lt;&gt;""</formula>
    </cfRule>
    <cfRule type="expression" dxfId="55" priority="17" stopIfTrue="1">
      <formula>$Q17&gt;0</formula>
    </cfRule>
    <cfRule type="expression" dxfId="54" priority="18" stopIfTrue="1">
      <formula>OR(WEEKDAY($B17)=1,WEEKDAY($B17)=7)</formula>
    </cfRule>
  </conditionalFormatting>
  <conditionalFormatting sqref="M6:M8">
    <cfRule type="expression" dxfId="53" priority="13" stopIfTrue="1">
      <formula>$L6&lt;&gt;""</formula>
    </cfRule>
    <cfRule type="expression" dxfId="52" priority="14" stopIfTrue="1">
      <formula>$Q6&gt;0</formula>
    </cfRule>
    <cfRule type="expression" dxfId="51" priority="15" stopIfTrue="1">
      <formula>OR(WEEKDAY($B6)=1,WEEKDAY($B6)=7)</formula>
    </cfRule>
  </conditionalFormatting>
  <conditionalFormatting sqref="M6:M8">
    <cfRule type="expression" dxfId="50" priority="10" stopIfTrue="1">
      <formula>$N6&lt;&gt;""</formula>
    </cfRule>
    <cfRule type="expression" dxfId="49" priority="11" stopIfTrue="1">
      <formula>$S6&gt;0</formula>
    </cfRule>
    <cfRule type="expression" dxfId="48" priority="12" stopIfTrue="1">
      <formula>OR(WEEKDAY($B6)=1,WEEKDAY($B6)=7)</formula>
    </cfRule>
  </conditionalFormatting>
  <conditionalFormatting sqref="M6:M8">
    <cfRule type="expression" dxfId="47" priority="7" stopIfTrue="1">
      <formula>$L6&lt;&gt;""</formula>
    </cfRule>
    <cfRule type="expression" dxfId="46" priority="8" stopIfTrue="1">
      <formula>$Q6&gt;0</formula>
    </cfRule>
    <cfRule type="expression" dxfId="45" priority="9" stopIfTrue="1">
      <formula>OR(WEEKDAY($B6)=1,WEEKDAY($B6)=7)</formula>
    </cfRule>
  </conditionalFormatting>
  <conditionalFormatting sqref="M6:M8">
    <cfRule type="expression" dxfId="44" priority="4" stopIfTrue="1">
      <formula>$N6&lt;&gt;""</formula>
    </cfRule>
    <cfRule type="expression" dxfId="43" priority="5" stopIfTrue="1">
      <formula>$S6&gt;0</formula>
    </cfRule>
    <cfRule type="expression" dxfId="42" priority="6" stopIfTrue="1">
      <formula>OR(WEEKDAY($B6)=1,WEEKDAY($B6)=7)</formula>
    </cfRule>
  </conditionalFormatting>
  <conditionalFormatting sqref="H17:H47">
    <cfRule type="expression" dxfId="41" priority="1" stopIfTrue="1">
      <formula>$L17&lt;&gt;""</formula>
    </cfRule>
    <cfRule type="expression" dxfId="40" priority="2" stopIfTrue="1">
      <formula>$Q17&gt;0</formula>
    </cfRule>
    <cfRule type="expression" dxfId="39" priority="3" stopIfTrue="1">
      <formula>OR(WEEKDAY($B17)=1,WEEKDAY($B17)=7)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Zeros="0" workbookViewId="0">
      <selection activeCell="C17" sqref="C17"/>
    </sheetView>
  </sheetViews>
  <sheetFormatPr defaultColWidth="8.88671875" defaultRowHeight="14.4" x14ac:dyDescent="0.3"/>
  <cols>
    <col min="1" max="1" width="7.6640625" customWidth="1"/>
    <col min="2" max="2" width="8.77734375" bestFit="1" customWidth="1"/>
    <col min="3" max="3" width="8.44140625" customWidth="1"/>
    <col min="4" max="4" width="8.6640625" customWidth="1"/>
    <col min="5" max="6" width="8.44140625" customWidth="1"/>
    <col min="7" max="7" width="10.33203125" customWidth="1"/>
    <col min="8" max="8" width="8.44140625" customWidth="1"/>
    <col min="9" max="9" width="14.109375" customWidth="1"/>
    <col min="10" max="10" width="11" customWidth="1"/>
    <col min="11" max="11" width="3.6640625" customWidth="1"/>
    <col min="12" max="12" width="15.44140625" customWidth="1"/>
    <col min="13" max="13" width="9.6640625" customWidth="1"/>
    <col min="14" max="14" width="14.44140625" customWidth="1"/>
    <col min="16" max="16" width="13.44140625" customWidth="1"/>
    <col min="17" max="17" width="14.33203125" style="37" hidden="1" customWidth="1"/>
    <col min="18" max="18" width="11.44140625" style="37" hidden="1" customWidth="1"/>
  </cols>
  <sheetData>
    <row r="1" spans="1:18" s="9" customFormat="1" ht="42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ht="16.2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ht="16.2" x14ac:dyDescent="0.3">
      <c r="A3" s="3" t="str">
        <f>Sammanställning!A3</f>
        <v>Flextidsuppföljning 2017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41578</v>
      </c>
      <c r="O3" s="9"/>
      <c r="P3" s="9"/>
      <c r="Q3" s="36"/>
      <c r="R3" s="36"/>
    </row>
    <row r="4" spans="1:18" s="15" customFormat="1" ht="16.2" x14ac:dyDescent="0.3">
      <c r="A4" s="13"/>
      <c r="K4" s="70"/>
      <c r="N4" s="43"/>
      <c r="O4" s="9"/>
      <c r="P4" s="9"/>
      <c r="Q4" s="36"/>
      <c r="R4" s="36"/>
    </row>
    <row r="5" spans="1:18" ht="16.2" x14ac:dyDescent="0.3">
      <c r="A5" s="157" t="s">
        <v>36</v>
      </c>
      <c r="B5" s="158"/>
      <c r="C5" s="159"/>
      <c r="D5" s="44"/>
      <c r="E5" s="83" t="s">
        <v>34</v>
      </c>
      <c r="F5" s="86"/>
      <c r="G5" s="87" t="s">
        <v>47</v>
      </c>
      <c r="H5" s="44"/>
      <c r="I5" s="83" t="s">
        <v>63</v>
      </c>
      <c r="J5" s="87" t="s">
        <v>47</v>
      </c>
      <c r="K5" s="79"/>
      <c r="L5" s="83" t="s">
        <v>35</v>
      </c>
      <c r="M5" s="87" t="s">
        <v>47</v>
      </c>
    </row>
    <row r="6" spans="1:18" s="4" customFormat="1" ht="16.2" x14ac:dyDescent="0.3">
      <c r="A6" s="160" t="str">
        <f>Sammanställning!B8</f>
        <v>&lt;Namn&gt;</v>
      </c>
      <c r="B6" s="161"/>
      <c r="C6" s="162"/>
      <c r="D6" s="44"/>
      <c r="E6" s="50" t="s">
        <v>3</v>
      </c>
      <c r="F6" s="50"/>
      <c r="G6" s="69">
        <f>SUM(G17:G46)</f>
        <v>0</v>
      </c>
      <c r="H6" s="1"/>
      <c r="I6" s="56" t="s">
        <v>23</v>
      </c>
      <c r="J6" s="98">
        <v>0.3263888888888889</v>
      </c>
      <c r="K6" s="71"/>
      <c r="L6" s="50" t="s">
        <v>6</v>
      </c>
      <c r="M6" s="120">
        <f>Oktober!M8</f>
        <v>0</v>
      </c>
      <c r="Q6" s="38"/>
      <c r="R6" s="38"/>
    </row>
    <row r="7" spans="1:18" x14ac:dyDescent="0.3">
      <c r="A7" s="160" t="s">
        <v>4</v>
      </c>
      <c r="B7" s="162"/>
      <c r="C7" s="97">
        <f>Sammanställning!B10</f>
        <v>1</v>
      </c>
      <c r="D7" s="1"/>
      <c r="E7" s="50" t="s">
        <v>5</v>
      </c>
      <c r="F7" s="50"/>
      <c r="G7" s="69">
        <f>Sammanställning!C24</f>
        <v>7.3194444444444429</v>
      </c>
      <c r="H7" s="1"/>
      <c r="I7" s="50" t="s">
        <v>24</v>
      </c>
      <c r="J7" s="51">
        <f>J6+G8+0.5/24</f>
        <v>0.6875</v>
      </c>
      <c r="K7" s="72"/>
      <c r="L7" s="50" t="s">
        <v>1</v>
      </c>
      <c r="M7" s="120">
        <f>SUM(H17:H46,)</f>
        <v>0</v>
      </c>
    </row>
    <row r="8" spans="1:18" x14ac:dyDescent="0.3">
      <c r="A8" s="1"/>
      <c r="B8" s="1"/>
      <c r="C8" s="1"/>
      <c r="D8" s="1"/>
      <c r="E8" s="50" t="s">
        <v>56</v>
      </c>
      <c r="F8" s="50"/>
      <c r="G8" s="69">
        <f>Sammanställning!D24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3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IF(M8&gt;(40/24), "Flex överskrider 40h",IF(M8&lt;(-10/24),"Flex underskrider -10h",""))</f>
        <v/>
      </c>
      <c r="N9" s="1"/>
    </row>
    <row r="10" spans="1:18" s="8" customFormat="1" ht="13.8" x14ac:dyDescent="0.3">
      <c r="A10" s="154" t="s">
        <v>44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Q10" s="39"/>
      <c r="R10" s="39"/>
    </row>
    <row r="11" spans="1:18" s="8" customFormat="1" ht="13.8" x14ac:dyDescent="0.3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3.8" x14ac:dyDescent="0.3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3.8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3.8" x14ac:dyDescent="0.3">
      <c r="A14" s="94" t="s">
        <v>42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ht="16.2" x14ac:dyDescent="0.3">
      <c r="Q15" s="35"/>
      <c r="R15" s="35"/>
    </row>
    <row r="16" spans="1:18" s="12" customFormat="1" ht="41.25" customHeight="1" x14ac:dyDescent="0.3">
      <c r="A16" s="88" t="s">
        <v>9</v>
      </c>
      <c r="B16" s="88" t="s">
        <v>8</v>
      </c>
      <c r="C16" s="80" t="s">
        <v>48</v>
      </c>
      <c r="D16" s="80" t="s">
        <v>49</v>
      </c>
      <c r="E16" s="80" t="s">
        <v>50</v>
      </c>
      <c r="F16" s="80" t="s">
        <v>64</v>
      </c>
      <c r="G16" s="88" t="s">
        <v>51</v>
      </c>
      <c r="H16" s="88" t="s">
        <v>66</v>
      </c>
      <c r="I16" s="152" t="s">
        <v>10</v>
      </c>
      <c r="J16" s="153"/>
      <c r="K16" s="153"/>
      <c r="L16" s="89" t="s">
        <v>52</v>
      </c>
      <c r="M16" s="153" t="s">
        <v>43</v>
      </c>
      <c r="N16" s="156"/>
      <c r="Q16" s="40" t="s">
        <v>31</v>
      </c>
      <c r="R16" s="40" t="s">
        <v>28</v>
      </c>
    </row>
    <row r="17" spans="1:18" s="16" customFormat="1" x14ac:dyDescent="0.3">
      <c r="A17" s="45">
        <f>'Administratörens sida'!A24</f>
        <v>41578</v>
      </c>
      <c r="B17" s="46">
        <f>WEEKDAY(A17+1)</f>
        <v>5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46" t="str">
        <f>IF(ISERROR(VLOOKUP($A17,'Administratörens sida'!$A$31:$C$69,3,FALSE)),"",VLOOKUP($A17,'Administratörens sida'!$A$31:$C$69,3,FALSE))</f>
        <v/>
      </c>
      <c r="J17" s="147"/>
      <c r="K17" s="149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sida'!$A$31:$C$69,2,FALSE)),"",VLOOKUP($A17,'Administratörens sida'!$A$31:$C$69,2,FALSE))</f>
        <v/>
      </c>
    </row>
    <row r="18" spans="1:18" x14ac:dyDescent="0.3">
      <c r="A18" s="45">
        <f>A17+1</f>
        <v>41579</v>
      </c>
      <c r="B18" s="46">
        <f t="shared" ref="B18:B46" si="0">WEEKDAY(A18+1)</f>
        <v>6</v>
      </c>
      <c r="C18" s="47"/>
      <c r="D18" s="47"/>
      <c r="E18" s="47">
        <f t="shared" ref="E18:E46" si="1">IF(D18="",0,IF(OR(B18=1,B18=2,Q18&lt;&gt;0,L18&lt;&gt;""),0,0.5/24))</f>
        <v>0</v>
      </c>
      <c r="F18" s="109"/>
      <c r="G18" s="48">
        <f t="shared" ref="G18:G46" si="2">IF(D18="",0,D18-C18-E18-F18)</f>
        <v>0</v>
      </c>
      <c r="H18" s="119">
        <f t="shared" ref="H18:H46" si="3">IF(OR(B18=1,B18=2,Q18=1),D18-C18-E18-F18,IF(D18="",-F18,IF(L18&lt;&gt;"",G18-($G$8-L18),G18-$G$8)))</f>
        <v>0</v>
      </c>
      <c r="I18" s="146" t="str">
        <f>IF(ISERROR(VLOOKUP($A18,'Administratörens sida'!$A$31:$C$69,3,FALSE)),"",VLOOKUP($A18,'Administratörens sida'!$A$31:$C$69,3,FALSE))</f>
        <v/>
      </c>
      <c r="J18" s="147"/>
      <c r="K18" s="149"/>
      <c r="L18" s="49" t="str">
        <f t="shared" ref="L18:L46" si="4">IF(R18="","",IF(R18&gt;0,R18*$C$7,""))</f>
        <v/>
      </c>
      <c r="M18" s="150"/>
      <c r="N18" s="151"/>
      <c r="O18" s="24"/>
      <c r="Q18" s="41">
        <f t="shared" ref="Q18:Q46" si="5">IF(AND(I18&lt;&gt;"",L18=""),1,0)</f>
        <v>0</v>
      </c>
      <c r="R18" s="42" t="str">
        <f>IF(ISERROR(VLOOKUP($A18,'Administratörens sida'!$A$31:$C$69,2,FALSE)),"",VLOOKUP($A18,'Administratörens sida'!$A$31:$C$69,2,FALSE))</f>
        <v/>
      </c>
    </row>
    <row r="19" spans="1:18" x14ac:dyDescent="0.3">
      <c r="A19" s="45">
        <f>A18+1</f>
        <v>41580</v>
      </c>
      <c r="B19" s="46">
        <f t="shared" si="0"/>
        <v>7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46" t="str">
        <f>IF(ISERROR(VLOOKUP($A19,'Administratörens sida'!$A$31:$C$69,3,FALSE)),"",VLOOKUP($A19,'Administratörens sida'!$A$31:$C$69,3,FALSE))</f>
        <v>Dag före alla helgons dag</v>
      </c>
      <c r="J19" s="147"/>
      <c r="K19" s="149"/>
      <c r="L19" s="49">
        <f t="shared" si="4"/>
        <v>0.16666666666666666</v>
      </c>
      <c r="M19" s="150"/>
      <c r="N19" s="151"/>
      <c r="O19" s="24"/>
      <c r="P19" s="25"/>
      <c r="Q19" s="41">
        <f t="shared" si="5"/>
        <v>0</v>
      </c>
      <c r="R19" s="42">
        <f>IF(ISERROR(VLOOKUP($A19,'Administratörens sida'!$A$31:$C$69,2,FALSE)),"",VLOOKUP($A19,'Administratörens sida'!$A$31:$C$69,2,FALSE))</f>
        <v>0.16666666666666666</v>
      </c>
    </row>
    <row r="20" spans="1:18" x14ac:dyDescent="0.3">
      <c r="A20" s="45">
        <f>A19+1</f>
        <v>41581</v>
      </c>
      <c r="B20" s="46">
        <f t="shared" si="0"/>
        <v>1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46" t="str">
        <f>IF(ISERROR(VLOOKUP($A20,'Administratörens sida'!$A$31:$C$69,3,FALSE)),"",VLOOKUP($A20,'Administratörens sida'!$A$31:$C$69,3,FALSE))</f>
        <v>Alla helgons dag</v>
      </c>
      <c r="J20" s="147"/>
      <c r="K20" s="149"/>
      <c r="L20" s="49" t="str">
        <f t="shared" si="4"/>
        <v/>
      </c>
      <c r="M20" s="150"/>
      <c r="N20" s="151"/>
      <c r="O20" s="24"/>
      <c r="P20" s="25"/>
      <c r="Q20" s="41">
        <f t="shared" si="5"/>
        <v>1</v>
      </c>
      <c r="R20" s="42">
        <f>IF(ISERROR(VLOOKUP($A20,'Administratörens sida'!$A$31:$C$69,2,FALSE)),"",VLOOKUP($A20,'Administratörens sida'!$A$31:$C$69,2,FALSE))</f>
        <v>0</v>
      </c>
    </row>
    <row r="21" spans="1:18" x14ac:dyDescent="0.3">
      <c r="A21" s="45">
        <f t="shared" ref="A21:A37" si="6">A20+1</f>
        <v>41582</v>
      </c>
      <c r="B21" s="46">
        <f t="shared" si="0"/>
        <v>2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46" t="str">
        <f>IF(ISERROR(VLOOKUP($A21,'Administratörens sida'!$A$31:$C$69,3,FALSE)),"",VLOOKUP($A21,'Administratörens sida'!$A$31:$C$69,3,FALSE))</f>
        <v/>
      </c>
      <c r="J21" s="147"/>
      <c r="K21" s="149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sida'!$A$31:$C$69,2,FALSE)),"",VLOOKUP($A21,'Administratörens sida'!$A$31:$C$69,2,FALSE))</f>
        <v/>
      </c>
    </row>
    <row r="22" spans="1:18" x14ac:dyDescent="0.3">
      <c r="A22" s="45">
        <f>A21+1</f>
        <v>41583</v>
      </c>
      <c r="B22" s="46">
        <f t="shared" si="0"/>
        <v>3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46" t="str">
        <f>IF(ISERROR(VLOOKUP($A22,'Administratörens sida'!$A$31:$C$69,3,FALSE)),"",VLOOKUP($A22,'Administratörens sida'!$A$31:$C$69,3,FALSE))</f>
        <v/>
      </c>
      <c r="J22" s="147"/>
      <c r="K22" s="149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sida'!$A$31:$C$69,2,FALSE)),"",VLOOKUP($A22,'Administratörens sida'!$A$31:$C$69,2,FALSE))</f>
        <v/>
      </c>
    </row>
    <row r="23" spans="1:18" x14ac:dyDescent="0.3">
      <c r="A23" s="45">
        <f>A22+1</f>
        <v>41584</v>
      </c>
      <c r="B23" s="46">
        <f t="shared" si="0"/>
        <v>4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46" t="str">
        <f>IF(ISERROR(VLOOKUP($A23,'Administratörens sida'!$A$31:$C$69,3,FALSE)),"",VLOOKUP($A23,'Administratörens sida'!$A$31:$C$69,3,FALSE))</f>
        <v/>
      </c>
      <c r="J23" s="147"/>
      <c r="K23" s="149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sida'!$A$31:$C$69,2,FALSE)),"",VLOOKUP($A23,'Administratörens sida'!$A$31:$C$69,2,FALSE))</f>
        <v/>
      </c>
    </row>
    <row r="24" spans="1:18" x14ac:dyDescent="0.3">
      <c r="A24" s="45">
        <f>A23+1</f>
        <v>41585</v>
      </c>
      <c r="B24" s="46">
        <f t="shared" si="0"/>
        <v>5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46" t="str">
        <f>IF(ISERROR(VLOOKUP($A24,'Administratörens sida'!$A$31:$C$69,3,FALSE)),"",VLOOKUP($A24,'Administratörens sida'!$A$31:$C$69,3,FALSE))</f>
        <v/>
      </c>
      <c r="J24" s="147"/>
      <c r="K24" s="149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sida'!$A$31:$C$69,2,FALSE)),"",VLOOKUP($A24,'Administratörens sida'!$A$31:$C$69,2,FALSE))</f>
        <v/>
      </c>
    </row>
    <row r="25" spans="1:18" x14ac:dyDescent="0.3">
      <c r="A25" s="45">
        <f>A24+1</f>
        <v>41586</v>
      </c>
      <c r="B25" s="46">
        <f t="shared" si="0"/>
        <v>6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46" t="str">
        <f>IF(ISERROR(VLOOKUP($A25,'Administratörens sida'!$A$31:$C$69,3,FALSE)),"",VLOOKUP($A25,'Administratörens sida'!$A$31:$C$69,3,FALSE))</f>
        <v/>
      </c>
      <c r="J25" s="147"/>
      <c r="K25" s="149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sida'!$A$31:$C$69,2,FALSE)),"",VLOOKUP($A25,'Administratörens sida'!$A$31:$C$69,2,FALSE))</f>
        <v/>
      </c>
    </row>
    <row r="26" spans="1:18" x14ac:dyDescent="0.3">
      <c r="A26" s="45">
        <f t="shared" si="6"/>
        <v>41587</v>
      </c>
      <c r="B26" s="46">
        <f t="shared" si="0"/>
        <v>7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46" t="str">
        <f>IF(ISERROR(VLOOKUP($A26,'Administratörens sida'!$A$31:$C$69,3,FALSE)),"",VLOOKUP($A26,'Administratörens sida'!$A$31:$C$69,3,FALSE))</f>
        <v/>
      </c>
      <c r="J26" s="147"/>
      <c r="K26" s="149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sida'!$A$31:$C$69,2,FALSE)),"",VLOOKUP($A26,'Administratörens sida'!$A$31:$C$69,2,FALSE))</f>
        <v/>
      </c>
    </row>
    <row r="27" spans="1:18" x14ac:dyDescent="0.3">
      <c r="A27" s="45">
        <f t="shared" si="6"/>
        <v>41588</v>
      </c>
      <c r="B27" s="46">
        <f t="shared" si="0"/>
        <v>1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46" t="str">
        <f>IF(ISERROR(VLOOKUP($A27,'Administratörens sida'!$A$31:$C$69,3,FALSE)),"",VLOOKUP($A27,'Administratörens sida'!$A$31:$C$69,3,FALSE))</f>
        <v/>
      </c>
      <c r="J27" s="147"/>
      <c r="K27" s="149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sida'!$A$31:$C$69,2,FALSE)),"",VLOOKUP($A27,'Administratörens sida'!$A$31:$C$69,2,FALSE))</f>
        <v/>
      </c>
    </row>
    <row r="28" spans="1:18" x14ac:dyDescent="0.3">
      <c r="A28" s="45">
        <f t="shared" si="6"/>
        <v>41589</v>
      </c>
      <c r="B28" s="46">
        <f t="shared" si="0"/>
        <v>2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46" t="str">
        <f>IF(ISERROR(VLOOKUP($A28,'Administratörens sida'!$A$31:$C$69,3,FALSE)),"",VLOOKUP($A28,'Administratörens sida'!$A$31:$C$69,3,FALSE))</f>
        <v/>
      </c>
      <c r="J28" s="147"/>
      <c r="K28" s="149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sida'!$A$31:$C$69,2,FALSE)),"",VLOOKUP($A28,'Administratörens sida'!$A$31:$C$69,2,FALSE))</f>
        <v/>
      </c>
    </row>
    <row r="29" spans="1:18" x14ac:dyDescent="0.3">
      <c r="A29" s="45">
        <f t="shared" si="6"/>
        <v>41590</v>
      </c>
      <c r="B29" s="46">
        <f t="shared" si="0"/>
        <v>3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46" t="str">
        <f>IF(ISERROR(VLOOKUP($A29,'Administratörens sida'!$A$31:$C$69,3,FALSE)),"",VLOOKUP($A29,'Administratörens sida'!$A$31:$C$69,3,FALSE))</f>
        <v/>
      </c>
      <c r="J29" s="147"/>
      <c r="K29" s="149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sida'!$A$31:$C$69,2,FALSE)),"",VLOOKUP($A29,'Administratörens sida'!$A$31:$C$69,2,FALSE))</f>
        <v/>
      </c>
    </row>
    <row r="30" spans="1:18" x14ac:dyDescent="0.3">
      <c r="A30" s="45">
        <f t="shared" si="6"/>
        <v>41591</v>
      </c>
      <c r="B30" s="46">
        <f t="shared" si="0"/>
        <v>4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46" t="str">
        <f>IF(ISERROR(VLOOKUP($A30,'Administratörens sida'!$A$31:$C$69,3,FALSE)),"",VLOOKUP($A30,'Administratörens sida'!$A$31:$C$69,3,FALSE))</f>
        <v/>
      </c>
      <c r="J30" s="147"/>
      <c r="K30" s="149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sida'!$A$31:$C$69,2,FALSE)),"",VLOOKUP($A30,'Administratörens sida'!$A$31:$C$69,2,FALSE))</f>
        <v/>
      </c>
    </row>
    <row r="31" spans="1:18" x14ac:dyDescent="0.3">
      <c r="A31" s="45">
        <f t="shared" si="6"/>
        <v>41592</v>
      </c>
      <c r="B31" s="46">
        <f t="shared" si="0"/>
        <v>5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46" t="str">
        <f>IF(ISERROR(VLOOKUP($A31,'Administratörens sida'!$A$31:$C$69,3,FALSE)),"",VLOOKUP($A31,'Administratörens sida'!$A$31:$C$69,3,FALSE))</f>
        <v/>
      </c>
      <c r="J31" s="147"/>
      <c r="K31" s="149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sida'!$A$31:$C$69,2,FALSE)),"",VLOOKUP($A31,'Administratörens sida'!$A$31:$C$69,2,FALSE))</f>
        <v/>
      </c>
    </row>
    <row r="32" spans="1:18" x14ac:dyDescent="0.3">
      <c r="A32" s="45">
        <f t="shared" si="6"/>
        <v>41593</v>
      </c>
      <c r="B32" s="46">
        <f t="shared" si="0"/>
        <v>6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46" t="str">
        <f>IF(ISERROR(VLOOKUP($A32,'Administratörens sida'!$A$31:$C$69,3,FALSE)),"",VLOOKUP($A32,'Administratörens sida'!$A$31:$C$69,3,FALSE))</f>
        <v/>
      </c>
      <c r="J32" s="147"/>
      <c r="K32" s="149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sida'!$A$31:$C$69,2,FALSE)),"",VLOOKUP($A32,'Administratörens sida'!$A$31:$C$69,2,FALSE))</f>
        <v/>
      </c>
    </row>
    <row r="33" spans="1:18" x14ac:dyDescent="0.3">
      <c r="A33" s="45">
        <f t="shared" si="6"/>
        <v>41594</v>
      </c>
      <c r="B33" s="46">
        <f t="shared" si="0"/>
        <v>7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46" t="str">
        <f>IF(ISERROR(VLOOKUP($A33,'Administratörens sida'!$A$31:$C$69,3,FALSE)),"",VLOOKUP($A33,'Administratörens sida'!$A$31:$C$69,3,FALSE))</f>
        <v/>
      </c>
      <c r="J33" s="147"/>
      <c r="K33" s="149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sida'!$A$31:$C$69,2,FALSE)),"",VLOOKUP($A33,'Administratörens sida'!$A$31:$C$69,2,FALSE))</f>
        <v/>
      </c>
    </row>
    <row r="34" spans="1:18" x14ac:dyDescent="0.3">
      <c r="A34" s="45">
        <f t="shared" si="6"/>
        <v>41595</v>
      </c>
      <c r="B34" s="46">
        <f t="shared" si="0"/>
        <v>1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46" t="str">
        <f>IF(ISERROR(VLOOKUP($A34,'Administratörens sida'!$A$31:$C$69,3,FALSE)),"",VLOOKUP($A34,'Administratörens sida'!$A$31:$C$69,3,FALSE))</f>
        <v/>
      </c>
      <c r="J34" s="147"/>
      <c r="K34" s="149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sida'!$A$31:$C$69,2,FALSE)),"",VLOOKUP($A34,'Administratörens sida'!$A$31:$C$69,2,FALSE))</f>
        <v/>
      </c>
    </row>
    <row r="35" spans="1:18" x14ac:dyDescent="0.3">
      <c r="A35" s="45">
        <f t="shared" si="6"/>
        <v>41596</v>
      </c>
      <c r="B35" s="46">
        <f t="shared" si="0"/>
        <v>2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46" t="str">
        <f>IF(ISERROR(VLOOKUP($A35,'Administratörens sida'!$A$31:$C$69,3,FALSE)),"",VLOOKUP($A35,'Administratörens sida'!$A$31:$C$69,3,FALSE))</f>
        <v/>
      </c>
      <c r="J35" s="147"/>
      <c r="K35" s="149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sida'!$A$31:$C$69,2,FALSE)),"",VLOOKUP($A35,'Administratörens sida'!$A$31:$C$69,2,FALSE))</f>
        <v/>
      </c>
    </row>
    <row r="36" spans="1:18" x14ac:dyDescent="0.3">
      <c r="A36" s="45">
        <f t="shared" si="6"/>
        <v>41597</v>
      </c>
      <c r="B36" s="46">
        <f t="shared" si="0"/>
        <v>3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46" t="str">
        <f>IF(ISERROR(VLOOKUP($A36,'Administratörens sida'!$A$31:$C$69,3,FALSE)),"",VLOOKUP($A36,'Administratörens sida'!$A$31:$C$69,3,FALSE))</f>
        <v/>
      </c>
      <c r="J36" s="147"/>
      <c r="K36" s="149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sida'!$A$31:$C$69,2,FALSE)),"",VLOOKUP($A36,'Administratörens sida'!$A$31:$C$69,2,FALSE))</f>
        <v/>
      </c>
    </row>
    <row r="37" spans="1:18" x14ac:dyDescent="0.3">
      <c r="A37" s="45">
        <f t="shared" si="6"/>
        <v>41598</v>
      </c>
      <c r="B37" s="46">
        <f t="shared" si="0"/>
        <v>4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46" t="str">
        <f>IF(ISERROR(VLOOKUP($A37,'Administratörens sida'!$A$31:$C$69,3,FALSE)),"",VLOOKUP($A37,'Administratörens sida'!$A$31:$C$69,3,FALSE))</f>
        <v/>
      </c>
      <c r="J37" s="147"/>
      <c r="K37" s="149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sida'!$A$31:$C$69,2,FALSE)),"",VLOOKUP($A37,'Administratörens sida'!$A$31:$C$69,2,FALSE))</f>
        <v/>
      </c>
    </row>
    <row r="38" spans="1:18" x14ac:dyDescent="0.3">
      <c r="A38" s="45">
        <f t="shared" ref="A38:A46" si="7">A37+1</f>
        <v>41599</v>
      </c>
      <c r="B38" s="46">
        <f t="shared" si="0"/>
        <v>5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46" t="str">
        <f>IF(ISERROR(VLOOKUP($A38,'Administratörens sida'!$A$31:$C$69,3,FALSE)),"",VLOOKUP($A38,'Administratörens sida'!$A$31:$C$69,3,FALSE))</f>
        <v/>
      </c>
      <c r="J38" s="147"/>
      <c r="K38" s="149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sida'!$A$31:$C$69,2,FALSE)),"",VLOOKUP($A38,'Administratörens sida'!$A$31:$C$69,2,FALSE))</f>
        <v/>
      </c>
    </row>
    <row r="39" spans="1:18" x14ac:dyDescent="0.3">
      <c r="A39" s="45">
        <f t="shared" si="7"/>
        <v>41600</v>
      </c>
      <c r="B39" s="46">
        <f t="shared" si="0"/>
        <v>6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46" t="str">
        <f>IF(ISERROR(VLOOKUP($A39,'Administratörens sida'!$A$31:$C$69,3,FALSE)),"",VLOOKUP($A39,'Administratörens sida'!$A$31:$C$69,3,FALSE))</f>
        <v/>
      </c>
      <c r="J39" s="147"/>
      <c r="K39" s="149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sida'!$A$31:$C$69,2,FALSE)),"",VLOOKUP($A39,'Administratörens sida'!$A$31:$C$69,2,FALSE))</f>
        <v/>
      </c>
    </row>
    <row r="40" spans="1:18" x14ac:dyDescent="0.3">
      <c r="A40" s="45">
        <f t="shared" si="7"/>
        <v>41601</v>
      </c>
      <c r="B40" s="46">
        <f t="shared" si="0"/>
        <v>7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46" t="str">
        <f>IF(ISERROR(VLOOKUP($A40,'Administratörens sida'!$A$31:$C$69,3,FALSE)),"",VLOOKUP($A40,'Administratörens sida'!$A$31:$C$69,3,FALSE))</f>
        <v/>
      </c>
      <c r="J40" s="147"/>
      <c r="K40" s="149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sida'!$A$31:$C$69,2,FALSE)),"",VLOOKUP($A40,'Administratörens sida'!$A$31:$C$69,2,FALSE))</f>
        <v/>
      </c>
    </row>
    <row r="41" spans="1:18" x14ac:dyDescent="0.3">
      <c r="A41" s="45">
        <f t="shared" si="7"/>
        <v>41602</v>
      </c>
      <c r="B41" s="46">
        <f t="shared" si="0"/>
        <v>1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46" t="str">
        <f>IF(ISERROR(VLOOKUP($A41,'Administratörens sida'!$A$31:$C$69,3,FALSE)),"",VLOOKUP($A41,'Administratörens sida'!$A$31:$C$69,3,FALSE))</f>
        <v/>
      </c>
      <c r="J41" s="147"/>
      <c r="K41" s="149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sida'!$A$31:$C$69,2,FALSE)),"",VLOOKUP($A41,'Administratörens sida'!$A$31:$C$69,2,FALSE))</f>
        <v/>
      </c>
    </row>
    <row r="42" spans="1:18" x14ac:dyDescent="0.3">
      <c r="A42" s="45">
        <f t="shared" si="7"/>
        <v>41603</v>
      </c>
      <c r="B42" s="46">
        <f t="shared" si="0"/>
        <v>2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46" t="str">
        <f>IF(ISERROR(VLOOKUP($A42,'Administratörens sida'!$A$31:$C$69,3,FALSE)),"",VLOOKUP($A42,'Administratörens sida'!$A$31:$C$69,3,FALSE))</f>
        <v/>
      </c>
      <c r="J42" s="147"/>
      <c r="K42" s="149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sida'!$A$31:$C$69,2,FALSE)),"",VLOOKUP($A42,'Administratörens sida'!$A$31:$C$69,2,FALSE))</f>
        <v/>
      </c>
    </row>
    <row r="43" spans="1:18" x14ac:dyDescent="0.3">
      <c r="A43" s="45">
        <f t="shared" si="7"/>
        <v>41604</v>
      </c>
      <c r="B43" s="46">
        <f t="shared" si="0"/>
        <v>3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46" t="str">
        <f>IF(ISERROR(VLOOKUP($A43,'Administratörens sida'!$A$31:$C$69,3,FALSE)),"",VLOOKUP($A43,'Administratörens sida'!$A$31:$C$69,3,FALSE))</f>
        <v/>
      </c>
      <c r="J43" s="147"/>
      <c r="K43" s="149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sida'!$A$31:$C$69,2,FALSE)),"",VLOOKUP($A43,'Administratörens sida'!$A$31:$C$69,2,FALSE))</f>
        <v/>
      </c>
    </row>
    <row r="44" spans="1:18" x14ac:dyDescent="0.3">
      <c r="A44" s="45">
        <f t="shared" si="7"/>
        <v>41605</v>
      </c>
      <c r="B44" s="46">
        <f t="shared" si="0"/>
        <v>4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46" t="str">
        <f>IF(ISERROR(VLOOKUP($A44,'Administratörens sida'!$A$31:$C$69,3,FALSE)),"",VLOOKUP($A44,'Administratörens sida'!$A$31:$C$69,3,FALSE))</f>
        <v/>
      </c>
      <c r="J44" s="147"/>
      <c r="K44" s="149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sida'!$A$31:$C$69,2,FALSE)),"",VLOOKUP($A44,'Administratörens sida'!$A$31:$C$69,2,FALSE))</f>
        <v/>
      </c>
    </row>
    <row r="45" spans="1:18" x14ac:dyDescent="0.3">
      <c r="A45" s="45">
        <f t="shared" si="7"/>
        <v>41606</v>
      </c>
      <c r="B45" s="46">
        <f t="shared" si="0"/>
        <v>5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46" t="str">
        <f>IF(ISERROR(VLOOKUP($A45,'Administratörens sida'!$A$31:$C$69,3,FALSE)),"",VLOOKUP($A45,'Administratörens sida'!$A$31:$C$69,3,FALSE))</f>
        <v/>
      </c>
      <c r="J45" s="147"/>
      <c r="K45" s="149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sida'!$A$31:$C$69,2,FALSE)),"",VLOOKUP($A45,'Administratörens sida'!$A$31:$C$69,2,FALSE))</f>
        <v/>
      </c>
    </row>
    <row r="46" spans="1:18" x14ac:dyDescent="0.3">
      <c r="A46" s="45">
        <f t="shared" si="7"/>
        <v>41607</v>
      </c>
      <c r="B46" s="46">
        <f t="shared" si="0"/>
        <v>6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46" t="str">
        <f>IF(ISERROR(VLOOKUP($A46,'Administratörens sida'!$A$31:$C$69,3,FALSE)),"",VLOOKUP($A46,'Administratörens sida'!$A$31:$C$69,3,FALSE))</f>
        <v/>
      </c>
      <c r="J46" s="147"/>
      <c r="K46" s="149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sida'!$A$31:$C$69,2,FALSE)),"",VLOOKUP($A46,'Administratörens sida'!$A$31:$C$69,2,FALSE))</f>
        <v/>
      </c>
    </row>
    <row r="47" spans="1:18" s="37" customFormat="1" x14ac:dyDescent="0.3">
      <c r="A47"/>
      <c r="B47" s="7"/>
      <c r="C47"/>
      <c r="D47"/>
      <c r="E47"/>
      <c r="F47"/>
      <c r="G47"/>
      <c r="H47"/>
      <c r="I47"/>
      <c r="J47"/>
      <c r="K47"/>
      <c r="L47" s="11"/>
      <c r="M47" s="26"/>
      <c r="N47" s="26"/>
    </row>
  </sheetData>
  <sheetProtection sheet="1" objects="1" scenarios="1" selectLockedCells="1"/>
  <mergeCells count="66">
    <mergeCell ref="I23:K23"/>
    <mergeCell ref="M23:N23"/>
    <mergeCell ref="I24:K24"/>
    <mergeCell ref="M24:N24"/>
    <mergeCell ref="A5:C5"/>
    <mergeCell ref="A6:C6"/>
    <mergeCell ref="A7:B7"/>
    <mergeCell ref="A10:M10"/>
    <mergeCell ref="I21:K21"/>
    <mergeCell ref="M21:N21"/>
    <mergeCell ref="I16:K16"/>
    <mergeCell ref="M16:N16"/>
    <mergeCell ref="I22:K22"/>
    <mergeCell ref="M22:N22"/>
    <mergeCell ref="I17:K17"/>
    <mergeCell ref="M17:N17"/>
    <mergeCell ref="I18:K18"/>
    <mergeCell ref="M18:N18"/>
    <mergeCell ref="I19:K19"/>
    <mergeCell ref="M19:N19"/>
    <mergeCell ref="I20:K20"/>
    <mergeCell ref="M20:N20"/>
    <mergeCell ref="I25:K25"/>
    <mergeCell ref="M25:N25"/>
    <mergeCell ref="I27:K27"/>
    <mergeCell ref="M27:N27"/>
    <mergeCell ref="I29:K29"/>
    <mergeCell ref="M29:N29"/>
    <mergeCell ref="I26:K26"/>
    <mergeCell ref="M26:N26"/>
    <mergeCell ref="I30:K30"/>
    <mergeCell ref="M30:N30"/>
    <mergeCell ref="I28:K28"/>
    <mergeCell ref="M28:N28"/>
    <mergeCell ref="I46:K46"/>
    <mergeCell ref="M46:N46"/>
    <mergeCell ref="I41:K41"/>
    <mergeCell ref="M41:N41"/>
    <mergeCell ref="I42:K42"/>
    <mergeCell ref="M42:N42"/>
    <mergeCell ref="I44:K44"/>
    <mergeCell ref="M44:N44"/>
    <mergeCell ref="I45:K45"/>
    <mergeCell ref="M45:N45"/>
    <mergeCell ref="I43:K43"/>
    <mergeCell ref="M43:N43"/>
    <mergeCell ref="I31:K31"/>
    <mergeCell ref="M31:N31"/>
    <mergeCell ref="I32:K32"/>
    <mergeCell ref="M32:N32"/>
    <mergeCell ref="I36:K36"/>
    <mergeCell ref="M36:N36"/>
    <mergeCell ref="I33:K33"/>
    <mergeCell ref="M33:N33"/>
    <mergeCell ref="I35:K35"/>
    <mergeCell ref="M35:N35"/>
    <mergeCell ref="I34:K34"/>
    <mergeCell ref="M34:N34"/>
    <mergeCell ref="I37:K37"/>
    <mergeCell ref="M37:N37"/>
    <mergeCell ref="I39:K39"/>
    <mergeCell ref="M39:N39"/>
    <mergeCell ref="I40:K40"/>
    <mergeCell ref="M40:N40"/>
    <mergeCell ref="I38:K38"/>
    <mergeCell ref="M38:N38"/>
  </mergeCells>
  <phoneticPr fontId="8" type="noConversion"/>
  <conditionalFormatting sqref="A17:N46">
    <cfRule type="expression" dxfId="38" priority="19" stopIfTrue="1">
      <formula>$L17&lt;&gt;""</formula>
    </cfRule>
    <cfRule type="expression" dxfId="37" priority="20" stopIfTrue="1">
      <formula>$Q17&gt;0</formula>
    </cfRule>
    <cfRule type="expression" dxfId="36" priority="21" stopIfTrue="1">
      <formula>OR(WEEKDAY($B17)=1,WEEKDAY($B17)=7)</formula>
    </cfRule>
  </conditionalFormatting>
  <conditionalFormatting sqref="C18:D18">
    <cfRule type="expression" dxfId="35" priority="16" stopIfTrue="1">
      <formula>$L18&lt;&gt;""</formula>
    </cfRule>
    <cfRule type="expression" dxfId="34" priority="17" stopIfTrue="1">
      <formula>$Q18&gt;0</formula>
    </cfRule>
    <cfRule type="expression" dxfId="33" priority="18" stopIfTrue="1">
      <formula>OR(WEEKDAY($B18)=1,WEEKDAY($B18)=7)</formula>
    </cfRule>
  </conditionalFormatting>
  <conditionalFormatting sqref="M6:M8">
    <cfRule type="expression" dxfId="32" priority="13" stopIfTrue="1">
      <formula>$L6&lt;&gt;""</formula>
    </cfRule>
    <cfRule type="expression" dxfId="31" priority="14" stopIfTrue="1">
      <formula>$Q6&gt;0</formula>
    </cfRule>
    <cfRule type="expression" dxfId="30" priority="15" stopIfTrue="1">
      <formula>OR(WEEKDAY($B6)=1,WEEKDAY($B6)=7)</formula>
    </cfRule>
  </conditionalFormatting>
  <conditionalFormatting sqref="M6:M8">
    <cfRule type="expression" dxfId="29" priority="10" stopIfTrue="1">
      <formula>$N6&lt;&gt;""</formula>
    </cfRule>
    <cfRule type="expression" dxfId="28" priority="11" stopIfTrue="1">
      <formula>$S6&gt;0</formula>
    </cfRule>
    <cfRule type="expression" dxfId="27" priority="12" stopIfTrue="1">
      <formula>OR(WEEKDAY($B6)=1,WEEKDAY($B6)=7)</formula>
    </cfRule>
  </conditionalFormatting>
  <conditionalFormatting sqref="M6:M8">
    <cfRule type="expression" dxfId="26" priority="7" stopIfTrue="1">
      <formula>$L6&lt;&gt;""</formula>
    </cfRule>
    <cfRule type="expression" dxfId="25" priority="8" stopIfTrue="1">
      <formula>$Q6&gt;0</formula>
    </cfRule>
    <cfRule type="expression" dxfId="24" priority="9" stopIfTrue="1">
      <formula>OR(WEEKDAY($B6)=1,WEEKDAY($B6)=7)</formula>
    </cfRule>
  </conditionalFormatting>
  <conditionalFormatting sqref="M6:M8">
    <cfRule type="expression" dxfId="23" priority="4" stopIfTrue="1">
      <formula>$N6&lt;&gt;""</formula>
    </cfRule>
    <cfRule type="expression" dxfId="22" priority="5" stopIfTrue="1">
      <formula>$S6&gt;0</formula>
    </cfRule>
    <cfRule type="expression" dxfId="21" priority="6" stopIfTrue="1">
      <formula>OR(WEEKDAY($B6)=1,WEEKDAY($B6)=7)</formula>
    </cfRule>
  </conditionalFormatting>
  <conditionalFormatting sqref="H17:H46">
    <cfRule type="expression" dxfId="20" priority="1" stopIfTrue="1">
      <formula>$L17&lt;&gt;""</formula>
    </cfRule>
    <cfRule type="expression" dxfId="19" priority="2" stopIfTrue="1">
      <formula>$Q17&gt;0</formula>
    </cfRule>
    <cfRule type="expression" dxfId="18" priority="3" stopIfTrue="1">
      <formula>OR(WEEKDAY($B17)=1,WEEKDAY($B17)=7)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Zeros="0" workbookViewId="0">
      <selection activeCell="C17" sqref="C17"/>
    </sheetView>
  </sheetViews>
  <sheetFormatPr defaultColWidth="8.88671875" defaultRowHeight="14.4" x14ac:dyDescent="0.3"/>
  <cols>
    <col min="1" max="1" width="7.6640625" customWidth="1"/>
    <col min="2" max="2" width="8.77734375" bestFit="1" customWidth="1"/>
    <col min="3" max="3" width="8.44140625" customWidth="1"/>
    <col min="4" max="4" width="8.6640625" customWidth="1"/>
    <col min="5" max="6" width="8.44140625" customWidth="1"/>
    <col min="7" max="7" width="10.33203125" customWidth="1"/>
    <col min="8" max="8" width="8.44140625" customWidth="1"/>
    <col min="9" max="9" width="14.109375" customWidth="1"/>
    <col min="10" max="10" width="11" customWidth="1"/>
    <col min="11" max="11" width="3.6640625" customWidth="1"/>
    <col min="12" max="12" width="15.44140625" customWidth="1"/>
    <col min="13" max="13" width="9.6640625" customWidth="1"/>
    <col min="14" max="14" width="14.44140625" customWidth="1"/>
    <col min="16" max="16" width="13.44140625" customWidth="1"/>
    <col min="17" max="17" width="14.33203125" style="37" hidden="1" customWidth="1"/>
    <col min="18" max="18" width="11.44140625" style="37" hidden="1" customWidth="1"/>
  </cols>
  <sheetData>
    <row r="1" spans="1:18" s="9" customFormat="1" ht="42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ht="16.2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ht="16.2" x14ac:dyDescent="0.3">
      <c r="A3" s="3" t="str">
        <f>Sammanställning!A3</f>
        <v>Flextidsuppföljning 2017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41608</v>
      </c>
      <c r="O3" s="9"/>
      <c r="P3" s="9"/>
      <c r="Q3" s="36"/>
      <c r="R3" s="36"/>
    </row>
    <row r="4" spans="1:18" s="15" customFormat="1" ht="16.2" x14ac:dyDescent="0.3">
      <c r="A4" s="13"/>
      <c r="K4" s="70"/>
      <c r="N4" s="43"/>
      <c r="O4" s="9"/>
      <c r="P4" s="9"/>
      <c r="Q4" s="36"/>
      <c r="R4" s="36"/>
    </row>
    <row r="5" spans="1:18" ht="16.2" x14ac:dyDescent="0.3">
      <c r="A5" s="157" t="s">
        <v>36</v>
      </c>
      <c r="B5" s="158"/>
      <c r="C5" s="159"/>
      <c r="D5" s="44"/>
      <c r="E5" s="83" t="s">
        <v>34</v>
      </c>
      <c r="F5" s="86"/>
      <c r="G5" s="87" t="s">
        <v>47</v>
      </c>
      <c r="H5" s="44"/>
      <c r="I5" s="83" t="s">
        <v>63</v>
      </c>
      <c r="J5" s="87" t="s">
        <v>47</v>
      </c>
      <c r="K5" s="79"/>
      <c r="L5" s="83" t="s">
        <v>35</v>
      </c>
      <c r="M5" s="87" t="s">
        <v>47</v>
      </c>
    </row>
    <row r="6" spans="1:18" s="4" customFormat="1" ht="16.2" x14ac:dyDescent="0.3">
      <c r="A6" s="160" t="str">
        <f>Sammanställning!B8</f>
        <v>&lt;Namn&gt;</v>
      </c>
      <c r="B6" s="161"/>
      <c r="C6" s="162"/>
      <c r="D6" s="44"/>
      <c r="E6" s="50" t="s">
        <v>3</v>
      </c>
      <c r="F6" s="50"/>
      <c r="G6" s="69">
        <f>SUM(G17:G47)</f>
        <v>0</v>
      </c>
      <c r="H6" s="1"/>
      <c r="I6" s="56" t="s">
        <v>23</v>
      </c>
      <c r="J6" s="98">
        <v>0.3263888888888889</v>
      </c>
      <c r="K6" s="71"/>
      <c r="L6" s="50" t="s">
        <v>6</v>
      </c>
      <c r="M6" s="120">
        <f>November!M8</f>
        <v>0</v>
      </c>
      <c r="Q6" s="38"/>
      <c r="R6" s="38"/>
    </row>
    <row r="7" spans="1:18" x14ac:dyDescent="0.3">
      <c r="A7" s="160" t="s">
        <v>4</v>
      </c>
      <c r="B7" s="162"/>
      <c r="C7" s="97">
        <f>Sammanställning!B10</f>
        <v>1</v>
      </c>
      <c r="D7" s="1"/>
      <c r="E7" s="50" t="s">
        <v>5</v>
      </c>
      <c r="F7" s="50"/>
      <c r="G7" s="69">
        <f>Sammanställning!C25</f>
        <v>6.4652777777777768</v>
      </c>
      <c r="H7" s="1"/>
      <c r="I7" s="50" t="s">
        <v>24</v>
      </c>
      <c r="J7" s="51">
        <f>J6+G8+0.5/24</f>
        <v>0.6875</v>
      </c>
      <c r="K7" s="72"/>
      <c r="L7" s="50" t="s">
        <v>1</v>
      </c>
      <c r="M7" s="120">
        <f>SUM(H17:H47,)</f>
        <v>0</v>
      </c>
    </row>
    <row r="8" spans="1:18" x14ac:dyDescent="0.3">
      <c r="A8" s="1"/>
      <c r="B8" s="1"/>
      <c r="C8" s="1"/>
      <c r="D8" s="1"/>
      <c r="E8" s="50" t="s">
        <v>56</v>
      </c>
      <c r="F8" s="50"/>
      <c r="G8" s="69">
        <f>Sammanställning!D25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3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IF(M8&gt;(40/24), "Flex överskrider 40h",IF(M8&lt;(-10/24),"Flex underskrider -10h",""))</f>
        <v/>
      </c>
      <c r="N9" s="1"/>
    </row>
    <row r="10" spans="1:18" s="8" customFormat="1" ht="13.8" x14ac:dyDescent="0.3">
      <c r="A10" s="154" t="s">
        <v>44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Q10" s="39"/>
      <c r="R10" s="39"/>
    </row>
    <row r="11" spans="1:18" s="8" customFormat="1" ht="13.8" x14ac:dyDescent="0.3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3.8" x14ac:dyDescent="0.3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3.8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3.8" x14ac:dyDescent="0.3">
      <c r="A14" s="94" t="s">
        <v>42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ht="16.2" x14ac:dyDescent="0.3">
      <c r="Q15" s="35"/>
      <c r="R15" s="35"/>
    </row>
    <row r="16" spans="1:18" s="12" customFormat="1" ht="41.25" customHeight="1" x14ac:dyDescent="0.3">
      <c r="A16" s="88" t="s">
        <v>9</v>
      </c>
      <c r="B16" s="88" t="s">
        <v>8</v>
      </c>
      <c r="C16" s="80" t="s">
        <v>48</v>
      </c>
      <c r="D16" s="80" t="s">
        <v>49</v>
      </c>
      <c r="E16" s="80" t="s">
        <v>50</v>
      </c>
      <c r="F16" s="80" t="s">
        <v>64</v>
      </c>
      <c r="G16" s="88" t="s">
        <v>51</v>
      </c>
      <c r="H16" s="88" t="s">
        <v>66</v>
      </c>
      <c r="I16" s="152" t="s">
        <v>10</v>
      </c>
      <c r="J16" s="153"/>
      <c r="K16" s="153"/>
      <c r="L16" s="89" t="s">
        <v>52</v>
      </c>
      <c r="M16" s="153" t="s">
        <v>43</v>
      </c>
      <c r="N16" s="156"/>
      <c r="Q16" s="40" t="s">
        <v>31</v>
      </c>
      <c r="R16" s="40" t="s">
        <v>28</v>
      </c>
    </row>
    <row r="17" spans="1:18" s="16" customFormat="1" x14ac:dyDescent="0.3">
      <c r="A17" s="45">
        <f>'Administratörens sida'!A25</f>
        <v>41608</v>
      </c>
      <c r="B17" s="46">
        <f>WEEKDAY(A17+1)</f>
        <v>7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46" t="str">
        <f>IF(ISERROR(VLOOKUP($A17,'Administratörens sida'!$A$31:$C$69,3,FALSE)),"",VLOOKUP($A17,'Administratörens sida'!$A$31:$C$69,3,FALSE))</f>
        <v/>
      </c>
      <c r="J17" s="147"/>
      <c r="K17" s="149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sida'!$A$31:$C$69,2,FALSE)),"",VLOOKUP($A17,'Administratörens sida'!$A$31:$C$69,2,FALSE))</f>
        <v/>
      </c>
    </row>
    <row r="18" spans="1:18" x14ac:dyDescent="0.3">
      <c r="A18" s="45">
        <f>A17+1</f>
        <v>41609</v>
      </c>
      <c r="B18" s="46">
        <f t="shared" ref="B18:B47" si="0">WEEKDAY(A18+1)</f>
        <v>1</v>
      </c>
      <c r="C18" s="47"/>
      <c r="D18" s="47"/>
      <c r="E18" s="47">
        <f t="shared" ref="E18:E46" si="1">IF(D18="",0,IF(OR(B18=1,B18=2,Q18&lt;&gt;0,L18&lt;&gt;""),0,0.5/24))</f>
        <v>0</v>
      </c>
      <c r="F18" s="109"/>
      <c r="G18" s="48">
        <f t="shared" ref="G18:G46" si="2">IF(D18="",0,D18-C18-E18-F18)</f>
        <v>0</v>
      </c>
      <c r="H18" s="119">
        <f t="shared" ref="H18:H46" si="3">IF(OR(B18=1,B18=2,Q18=1),D18-C18-E18-F18,IF(D18="",-F18,IF(L18&lt;&gt;"",G18-($G$8-L18),G18-$G$8)))</f>
        <v>0</v>
      </c>
      <c r="I18" s="146" t="str">
        <f>IF(ISERROR(VLOOKUP($A18,'Administratörens sida'!$A$31:$C$69,3,FALSE)),"",VLOOKUP($A18,'Administratörens sida'!$A$31:$C$69,3,FALSE))</f>
        <v/>
      </c>
      <c r="J18" s="147"/>
      <c r="K18" s="149"/>
      <c r="L18" s="49" t="str">
        <f t="shared" ref="L18:L47" si="4">IF(R18="","",IF(R18&gt;0,R18*$C$7,""))</f>
        <v/>
      </c>
      <c r="M18" s="150"/>
      <c r="N18" s="151"/>
      <c r="O18" s="24"/>
      <c r="Q18" s="41">
        <f t="shared" ref="Q18:Q47" si="5">IF(AND(I18&lt;&gt;"",L18=""),1,0)</f>
        <v>0</v>
      </c>
      <c r="R18" s="42" t="str">
        <f>IF(ISERROR(VLOOKUP($A18,'Administratörens sida'!$A$31:$C$69,2,FALSE)),"",VLOOKUP($A18,'Administratörens sida'!$A$31:$C$69,2,FALSE))</f>
        <v/>
      </c>
    </row>
    <row r="19" spans="1:18" x14ac:dyDescent="0.3">
      <c r="A19" s="45">
        <f>A18+1</f>
        <v>41610</v>
      </c>
      <c r="B19" s="46">
        <f t="shared" si="0"/>
        <v>2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46" t="str">
        <f>IF(ISERROR(VLOOKUP($A19,'Administratörens sida'!$A$31:$C$69,3,FALSE)),"",VLOOKUP($A19,'Administratörens sida'!$A$31:$C$69,3,FALSE))</f>
        <v/>
      </c>
      <c r="J19" s="147"/>
      <c r="K19" s="149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sida'!$A$31:$C$69,2,FALSE)),"",VLOOKUP($A19,'Administratörens sida'!$A$31:$C$69,2,FALSE))</f>
        <v/>
      </c>
    </row>
    <row r="20" spans="1:18" x14ac:dyDescent="0.3">
      <c r="A20" s="45">
        <f>A19+1</f>
        <v>41611</v>
      </c>
      <c r="B20" s="46">
        <f t="shared" si="0"/>
        <v>3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46" t="str">
        <f>IF(ISERROR(VLOOKUP($A20,'Administratörens sida'!$A$31:$C$69,3,FALSE)),"",VLOOKUP($A20,'Administratörens sida'!$A$31:$C$69,3,FALSE))</f>
        <v/>
      </c>
      <c r="J20" s="147"/>
      <c r="K20" s="149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sida'!$A$31:$C$69,2,FALSE)),"",VLOOKUP($A20,'Administratörens sida'!$A$31:$C$69,2,FALSE))</f>
        <v/>
      </c>
    </row>
    <row r="21" spans="1:18" x14ac:dyDescent="0.3">
      <c r="A21" s="45">
        <f t="shared" ref="A21:A37" si="6">A20+1</f>
        <v>41612</v>
      </c>
      <c r="B21" s="46">
        <f t="shared" si="0"/>
        <v>4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46" t="str">
        <f>IF(ISERROR(VLOOKUP($A21,'Administratörens sida'!$A$31:$C$69,3,FALSE)),"",VLOOKUP($A21,'Administratörens sida'!$A$31:$C$69,3,FALSE))</f>
        <v/>
      </c>
      <c r="J21" s="147"/>
      <c r="K21" s="149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sida'!$A$31:$C$69,2,FALSE)),"",VLOOKUP($A21,'Administratörens sida'!$A$31:$C$69,2,FALSE))</f>
        <v/>
      </c>
    </row>
    <row r="22" spans="1:18" x14ac:dyDescent="0.3">
      <c r="A22" s="45">
        <f>A21+1</f>
        <v>41613</v>
      </c>
      <c r="B22" s="46">
        <f t="shared" si="0"/>
        <v>5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46" t="str">
        <f>IF(ISERROR(VLOOKUP($A22,'Administratörens sida'!$A$31:$C$69,3,FALSE)),"",VLOOKUP($A22,'Administratörens sida'!$A$31:$C$69,3,FALSE))</f>
        <v/>
      </c>
      <c r="J22" s="147"/>
      <c r="K22" s="149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sida'!$A$31:$C$69,2,FALSE)),"",VLOOKUP($A22,'Administratörens sida'!$A$31:$C$69,2,FALSE))</f>
        <v/>
      </c>
    </row>
    <row r="23" spans="1:18" x14ac:dyDescent="0.3">
      <c r="A23" s="45">
        <f>A22+1</f>
        <v>41614</v>
      </c>
      <c r="B23" s="46">
        <f t="shared" si="0"/>
        <v>6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46" t="str">
        <f>IF(ISERROR(VLOOKUP($A23,'Administratörens sida'!$A$31:$C$69,3,FALSE)),"",VLOOKUP($A23,'Administratörens sida'!$A$31:$C$69,3,FALSE))</f>
        <v/>
      </c>
      <c r="J23" s="147"/>
      <c r="K23" s="149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sida'!$A$31:$C$69,2,FALSE)),"",VLOOKUP($A23,'Administratörens sida'!$A$31:$C$69,2,FALSE))</f>
        <v/>
      </c>
    </row>
    <row r="24" spans="1:18" x14ac:dyDescent="0.3">
      <c r="A24" s="45">
        <f>A23+1</f>
        <v>41615</v>
      </c>
      <c r="B24" s="46">
        <f t="shared" si="0"/>
        <v>7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46" t="str">
        <f>IF(ISERROR(VLOOKUP($A24,'Administratörens sida'!$A$31:$C$69,3,FALSE)),"",VLOOKUP($A24,'Administratörens sida'!$A$31:$C$69,3,FALSE))</f>
        <v/>
      </c>
      <c r="J24" s="147"/>
      <c r="K24" s="149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sida'!$A$31:$C$69,2,FALSE)),"",VLOOKUP($A24,'Administratörens sida'!$A$31:$C$69,2,FALSE))</f>
        <v/>
      </c>
    </row>
    <row r="25" spans="1:18" x14ac:dyDescent="0.3">
      <c r="A25" s="45">
        <f>A24+1</f>
        <v>41616</v>
      </c>
      <c r="B25" s="46">
        <f t="shared" si="0"/>
        <v>1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46" t="str">
        <f>IF(ISERROR(VLOOKUP($A25,'Administratörens sida'!$A$31:$C$69,3,FALSE)),"",VLOOKUP($A25,'Administratörens sida'!$A$31:$C$69,3,FALSE))</f>
        <v/>
      </c>
      <c r="J25" s="147"/>
      <c r="K25" s="149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sida'!$A$31:$C$69,2,FALSE)),"",VLOOKUP($A25,'Administratörens sida'!$A$31:$C$69,2,FALSE))</f>
        <v/>
      </c>
    </row>
    <row r="26" spans="1:18" x14ac:dyDescent="0.3">
      <c r="A26" s="45">
        <f t="shared" si="6"/>
        <v>41617</v>
      </c>
      <c r="B26" s="46">
        <f t="shared" si="0"/>
        <v>2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46" t="str">
        <f>IF(ISERROR(VLOOKUP($A26,'Administratörens sida'!$A$31:$C$69,3,FALSE)),"",VLOOKUP($A26,'Administratörens sida'!$A$31:$C$69,3,FALSE))</f>
        <v/>
      </c>
      <c r="J26" s="147"/>
      <c r="K26" s="149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sida'!$A$31:$C$69,2,FALSE)),"",VLOOKUP($A26,'Administratörens sida'!$A$31:$C$69,2,FALSE))</f>
        <v/>
      </c>
    </row>
    <row r="27" spans="1:18" x14ac:dyDescent="0.3">
      <c r="A27" s="45">
        <f t="shared" si="6"/>
        <v>41618</v>
      </c>
      <c r="B27" s="46">
        <f t="shared" si="0"/>
        <v>3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46" t="str">
        <f>IF(ISERROR(VLOOKUP($A27,'Administratörens sida'!$A$31:$C$69,3,FALSE)),"",VLOOKUP($A27,'Administratörens sida'!$A$31:$C$69,3,FALSE))</f>
        <v/>
      </c>
      <c r="J27" s="147"/>
      <c r="K27" s="149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sida'!$A$31:$C$69,2,FALSE)),"",VLOOKUP($A27,'Administratörens sida'!$A$31:$C$69,2,FALSE))</f>
        <v/>
      </c>
    </row>
    <row r="28" spans="1:18" x14ac:dyDescent="0.3">
      <c r="A28" s="45">
        <f t="shared" si="6"/>
        <v>41619</v>
      </c>
      <c r="B28" s="46">
        <f t="shared" si="0"/>
        <v>4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46" t="str">
        <f>IF(ISERROR(VLOOKUP($A28,'Administratörens sida'!$A$31:$C$69,3,FALSE)),"",VLOOKUP($A28,'Administratörens sida'!$A$31:$C$69,3,FALSE))</f>
        <v/>
      </c>
      <c r="J28" s="147"/>
      <c r="K28" s="149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sida'!$A$31:$C$69,2,FALSE)),"",VLOOKUP($A28,'Administratörens sida'!$A$31:$C$69,2,FALSE))</f>
        <v/>
      </c>
    </row>
    <row r="29" spans="1:18" x14ac:dyDescent="0.3">
      <c r="A29" s="45">
        <f t="shared" si="6"/>
        <v>41620</v>
      </c>
      <c r="B29" s="46">
        <f t="shared" si="0"/>
        <v>5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46" t="str">
        <f>IF(ISERROR(VLOOKUP($A29,'Administratörens sida'!$A$31:$C$69,3,FALSE)),"",VLOOKUP($A29,'Administratörens sida'!$A$31:$C$69,3,FALSE))</f>
        <v/>
      </c>
      <c r="J29" s="147"/>
      <c r="K29" s="149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sida'!$A$31:$C$69,2,FALSE)),"",VLOOKUP($A29,'Administratörens sida'!$A$31:$C$69,2,FALSE))</f>
        <v/>
      </c>
    </row>
    <row r="30" spans="1:18" x14ac:dyDescent="0.3">
      <c r="A30" s="45">
        <f t="shared" si="6"/>
        <v>41621</v>
      </c>
      <c r="B30" s="46">
        <f t="shared" si="0"/>
        <v>6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46" t="str">
        <f>IF(ISERROR(VLOOKUP($A30,'Administratörens sida'!$A$31:$C$69,3,FALSE)),"",VLOOKUP($A30,'Administratörens sida'!$A$31:$C$69,3,FALSE))</f>
        <v/>
      </c>
      <c r="J30" s="147"/>
      <c r="K30" s="149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sida'!$A$31:$C$69,2,FALSE)),"",VLOOKUP($A30,'Administratörens sida'!$A$31:$C$69,2,FALSE))</f>
        <v/>
      </c>
    </row>
    <row r="31" spans="1:18" x14ac:dyDescent="0.3">
      <c r="A31" s="45">
        <f t="shared" si="6"/>
        <v>41622</v>
      </c>
      <c r="B31" s="46">
        <f t="shared" si="0"/>
        <v>7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46" t="str">
        <f>IF(ISERROR(VLOOKUP($A31,'Administratörens sida'!$A$31:$C$69,3,FALSE)),"",VLOOKUP($A31,'Administratörens sida'!$A$31:$C$69,3,FALSE))</f>
        <v/>
      </c>
      <c r="J31" s="147"/>
      <c r="K31" s="149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sida'!$A$31:$C$69,2,FALSE)),"",VLOOKUP($A31,'Administratörens sida'!$A$31:$C$69,2,FALSE))</f>
        <v/>
      </c>
    </row>
    <row r="32" spans="1:18" x14ac:dyDescent="0.3">
      <c r="A32" s="45">
        <f t="shared" si="6"/>
        <v>41623</v>
      </c>
      <c r="B32" s="46">
        <f t="shared" si="0"/>
        <v>1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46" t="str">
        <f>IF(ISERROR(VLOOKUP($A32,'Administratörens sida'!$A$31:$C$69,3,FALSE)),"",VLOOKUP($A32,'Administratörens sida'!$A$31:$C$69,3,FALSE))</f>
        <v/>
      </c>
      <c r="J32" s="147"/>
      <c r="K32" s="149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sida'!$A$31:$C$69,2,FALSE)),"",VLOOKUP($A32,'Administratörens sida'!$A$31:$C$69,2,FALSE))</f>
        <v/>
      </c>
    </row>
    <row r="33" spans="1:18" x14ac:dyDescent="0.3">
      <c r="A33" s="45">
        <f t="shared" si="6"/>
        <v>41624</v>
      </c>
      <c r="B33" s="46">
        <f t="shared" si="0"/>
        <v>2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46" t="str">
        <f>IF(ISERROR(VLOOKUP($A33,'Administratörens sida'!$A$31:$C$69,3,FALSE)),"",VLOOKUP($A33,'Administratörens sida'!$A$31:$C$69,3,FALSE))</f>
        <v/>
      </c>
      <c r="J33" s="147"/>
      <c r="K33" s="149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sida'!$A$31:$C$69,2,FALSE)),"",VLOOKUP($A33,'Administratörens sida'!$A$31:$C$69,2,FALSE))</f>
        <v/>
      </c>
    </row>
    <row r="34" spans="1:18" x14ac:dyDescent="0.3">
      <c r="A34" s="45">
        <f t="shared" si="6"/>
        <v>41625</v>
      </c>
      <c r="B34" s="46">
        <f t="shared" si="0"/>
        <v>3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46" t="str">
        <f>IF(ISERROR(VLOOKUP($A34,'Administratörens sida'!$A$31:$C$69,3,FALSE)),"",VLOOKUP($A34,'Administratörens sida'!$A$31:$C$69,3,FALSE))</f>
        <v/>
      </c>
      <c r="J34" s="147"/>
      <c r="K34" s="149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sida'!$A$31:$C$69,2,FALSE)),"",VLOOKUP($A34,'Administratörens sida'!$A$31:$C$69,2,FALSE))</f>
        <v/>
      </c>
    </row>
    <row r="35" spans="1:18" x14ac:dyDescent="0.3">
      <c r="A35" s="45">
        <f t="shared" si="6"/>
        <v>41626</v>
      </c>
      <c r="B35" s="46">
        <f t="shared" si="0"/>
        <v>4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46" t="str">
        <f>IF(ISERROR(VLOOKUP($A35,'Administratörens sida'!$A$31:$C$69,3,FALSE)),"",VLOOKUP($A35,'Administratörens sida'!$A$31:$C$69,3,FALSE))</f>
        <v/>
      </c>
      <c r="J35" s="147"/>
      <c r="K35" s="149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sida'!$A$31:$C$69,2,FALSE)),"",VLOOKUP($A35,'Administratörens sida'!$A$31:$C$69,2,FALSE))</f>
        <v/>
      </c>
    </row>
    <row r="36" spans="1:18" x14ac:dyDescent="0.3">
      <c r="A36" s="45">
        <f t="shared" si="6"/>
        <v>41627</v>
      </c>
      <c r="B36" s="46">
        <f t="shared" si="0"/>
        <v>5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46" t="str">
        <f>IF(ISERROR(VLOOKUP($A36,'Administratörens sida'!$A$31:$C$69,3,FALSE)),"",VLOOKUP($A36,'Administratörens sida'!$A$31:$C$69,3,FALSE))</f>
        <v/>
      </c>
      <c r="J36" s="147"/>
      <c r="K36" s="149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sida'!$A$31:$C$69,2,FALSE)),"",VLOOKUP($A36,'Administratörens sida'!$A$31:$C$69,2,FALSE))</f>
        <v/>
      </c>
    </row>
    <row r="37" spans="1:18" x14ac:dyDescent="0.3">
      <c r="A37" s="45">
        <f t="shared" si="6"/>
        <v>41628</v>
      </c>
      <c r="B37" s="46">
        <f t="shared" si="0"/>
        <v>6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46" t="str">
        <f>IF(ISERROR(VLOOKUP($A37,'Administratörens sida'!$A$31:$C$69,3,FALSE)),"",VLOOKUP($A37,'Administratörens sida'!$A$31:$C$69,3,FALSE))</f>
        <v/>
      </c>
      <c r="J37" s="147"/>
      <c r="K37" s="149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sida'!$A$31:$C$69,2,FALSE)),"",VLOOKUP($A37,'Administratörens sida'!$A$31:$C$69,2,FALSE))</f>
        <v/>
      </c>
    </row>
    <row r="38" spans="1:18" x14ac:dyDescent="0.3">
      <c r="A38" s="45">
        <f t="shared" ref="A38:A47" si="7">A37+1</f>
        <v>41629</v>
      </c>
      <c r="B38" s="46">
        <f t="shared" si="0"/>
        <v>7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46" t="str">
        <f>IF(ISERROR(VLOOKUP($A38,'Administratörens sida'!$A$31:$C$69,3,FALSE)),"",VLOOKUP($A38,'Administratörens sida'!$A$31:$C$69,3,FALSE))</f>
        <v/>
      </c>
      <c r="J38" s="147"/>
      <c r="K38" s="149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sida'!$A$31:$C$69,2,FALSE)),"",VLOOKUP($A38,'Administratörens sida'!$A$31:$C$69,2,FALSE))</f>
        <v/>
      </c>
    </row>
    <row r="39" spans="1:18" x14ac:dyDescent="0.3">
      <c r="A39" s="45">
        <f t="shared" si="7"/>
        <v>41630</v>
      </c>
      <c r="B39" s="46">
        <f t="shared" si="0"/>
        <v>1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46" t="str">
        <f>IF(ISERROR(VLOOKUP($A39,'Administratörens sida'!$A$31:$C$69,3,FALSE)),"",VLOOKUP($A39,'Administratörens sida'!$A$31:$C$69,3,FALSE))</f>
        <v/>
      </c>
      <c r="J39" s="147"/>
      <c r="K39" s="149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sida'!$A$31:$C$69,2,FALSE)),"",VLOOKUP($A39,'Administratörens sida'!$A$31:$C$69,2,FALSE))</f>
        <v/>
      </c>
    </row>
    <row r="40" spans="1:18" x14ac:dyDescent="0.3">
      <c r="A40" s="45">
        <f t="shared" si="7"/>
        <v>41631</v>
      </c>
      <c r="B40" s="46">
        <f t="shared" si="0"/>
        <v>2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46" t="str">
        <f>IF(ISERROR(VLOOKUP($A40,'Administratörens sida'!$A$31:$C$69,3,FALSE)),"",VLOOKUP($A40,'Administratörens sida'!$A$31:$C$69,3,FALSE))</f>
        <v>Julafton</v>
      </c>
      <c r="J40" s="147"/>
      <c r="K40" s="149"/>
      <c r="L40" s="49" t="str">
        <f t="shared" si="4"/>
        <v/>
      </c>
      <c r="M40" s="150"/>
      <c r="N40" s="151"/>
      <c r="O40" s="24"/>
      <c r="P40" s="25"/>
      <c r="Q40" s="41">
        <f t="shared" si="5"/>
        <v>1</v>
      </c>
      <c r="R40" s="42">
        <f>IF(ISERROR(VLOOKUP($A40,'Administratörens sida'!$A$31:$C$69,2,FALSE)),"",VLOOKUP($A40,'Administratörens sida'!$A$31:$C$69,2,FALSE))</f>
        <v>0</v>
      </c>
    </row>
    <row r="41" spans="1:18" x14ac:dyDescent="0.3">
      <c r="A41" s="45">
        <f t="shared" si="7"/>
        <v>41632</v>
      </c>
      <c r="B41" s="46">
        <f t="shared" si="0"/>
        <v>3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46" t="str">
        <f>IF(ISERROR(VLOOKUP($A41,'Administratörens sida'!$A$31:$C$69,3,FALSE)),"",VLOOKUP($A41,'Administratörens sida'!$A$31:$C$69,3,FALSE))</f>
        <v>Juldagen</v>
      </c>
      <c r="J41" s="147"/>
      <c r="K41" s="149"/>
      <c r="L41" s="49" t="str">
        <f t="shared" si="4"/>
        <v/>
      </c>
      <c r="M41" s="150"/>
      <c r="N41" s="151"/>
      <c r="O41" s="24"/>
      <c r="P41" s="25"/>
      <c r="Q41" s="41">
        <f t="shared" si="5"/>
        <v>1</v>
      </c>
      <c r="R41" s="42">
        <f>IF(ISERROR(VLOOKUP($A41,'Administratörens sida'!$A$31:$C$69,2,FALSE)),"",VLOOKUP($A41,'Administratörens sida'!$A$31:$C$69,2,FALSE))</f>
        <v>0</v>
      </c>
    </row>
    <row r="42" spans="1:18" x14ac:dyDescent="0.3">
      <c r="A42" s="45">
        <f t="shared" si="7"/>
        <v>41633</v>
      </c>
      <c r="B42" s="46">
        <f t="shared" si="0"/>
        <v>4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46" t="str">
        <f>IF(ISERROR(VLOOKUP($A42,'Administratörens sida'!$A$31:$C$69,3,FALSE)),"",VLOOKUP($A42,'Administratörens sida'!$A$31:$C$69,3,FALSE))</f>
        <v>Annandag Jul</v>
      </c>
      <c r="J42" s="147"/>
      <c r="K42" s="149"/>
      <c r="L42" s="49" t="str">
        <f t="shared" si="4"/>
        <v/>
      </c>
      <c r="M42" s="150"/>
      <c r="N42" s="151"/>
      <c r="O42" s="24"/>
      <c r="P42" s="25"/>
      <c r="Q42" s="41">
        <f t="shared" si="5"/>
        <v>1</v>
      </c>
      <c r="R42" s="42">
        <f>IF(ISERROR(VLOOKUP($A42,'Administratörens sida'!$A$31:$C$69,2,FALSE)),"",VLOOKUP($A42,'Administratörens sida'!$A$31:$C$69,2,FALSE))</f>
        <v>0</v>
      </c>
    </row>
    <row r="43" spans="1:18" x14ac:dyDescent="0.3">
      <c r="A43" s="45">
        <f t="shared" si="7"/>
        <v>41634</v>
      </c>
      <c r="B43" s="46">
        <f t="shared" si="0"/>
        <v>5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46" t="str">
        <f>IF(ISERROR(VLOOKUP($A43,'Administratörens sida'!$A$31:$C$69,3,FALSE)),"",VLOOKUP($A43,'Administratörens sida'!$A$31:$C$69,3,FALSE))</f>
        <v/>
      </c>
      <c r="J43" s="147"/>
      <c r="K43" s="149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sida'!$A$31:$C$69,2,FALSE)),"",VLOOKUP($A43,'Administratörens sida'!$A$31:$C$69,2,FALSE))</f>
        <v/>
      </c>
    </row>
    <row r="44" spans="1:18" x14ac:dyDescent="0.3">
      <c r="A44" s="45">
        <f t="shared" si="7"/>
        <v>41635</v>
      </c>
      <c r="B44" s="46">
        <f t="shared" si="0"/>
        <v>6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46" t="str">
        <f>IF(ISERROR(VLOOKUP($A44,'Administratörens sida'!$A$31:$C$69,3,FALSE)),"",VLOOKUP($A44,'Administratörens sida'!$A$31:$C$69,3,FALSE))</f>
        <v/>
      </c>
      <c r="J44" s="147"/>
      <c r="K44" s="149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sida'!$A$31:$C$69,2,FALSE)),"",VLOOKUP($A44,'Administratörens sida'!$A$31:$C$69,2,FALSE))</f>
        <v/>
      </c>
    </row>
    <row r="45" spans="1:18" x14ac:dyDescent="0.3">
      <c r="A45" s="45">
        <f t="shared" si="7"/>
        <v>41636</v>
      </c>
      <c r="B45" s="46">
        <f t="shared" si="0"/>
        <v>7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46" t="str">
        <f>IF(ISERROR(VLOOKUP($A45,'Administratörens sida'!$A$31:$C$69,3,FALSE)),"",VLOOKUP($A45,'Administratörens sida'!$A$31:$C$69,3,FALSE))</f>
        <v/>
      </c>
      <c r="J45" s="147"/>
      <c r="K45" s="149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sida'!$A$31:$C$69,2,FALSE)),"",VLOOKUP($A45,'Administratörens sida'!$A$31:$C$69,2,FALSE))</f>
        <v/>
      </c>
    </row>
    <row r="46" spans="1:18" x14ac:dyDescent="0.3">
      <c r="A46" s="45">
        <f t="shared" si="7"/>
        <v>41637</v>
      </c>
      <c r="B46" s="46">
        <f t="shared" si="0"/>
        <v>1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46" t="str">
        <f>IF(ISERROR(VLOOKUP($A46,'Administratörens sida'!$A$31:$C$69,3,FALSE)),"",VLOOKUP($A46,'Administratörens sida'!$A$31:$C$69,3,FALSE))</f>
        <v/>
      </c>
      <c r="J46" s="147"/>
      <c r="K46" s="149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sida'!$A$31:$C$69,2,FALSE)),"",VLOOKUP($A46,'Administratörens sida'!$A$31:$C$69,2,FALSE))</f>
        <v/>
      </c>
    </row>
    <row r="47" spans="1:18" x14ac:dyDescent="0.3">
      <c r="A47" s="45">
        <f t="shared" si="7"/>
        <v>41638</v>
      </c>
      <c r="B47" s="46">
        <f t="shared" si="0"/>
        <v>2</v>
      </c>
      <c r="C47" s="47"/>
      <c r="D47" s="47"/>
      <c r="E47" s="47">
        <f>IF(D47="",0,IF(OR(B47=1,B47=2,Q47&lt;&gt;0,L47&lt;&gt;""),0,0.5/24))</f>
        <v>0</v>
      </c>
      <c r="F47" s="109"/>
      <c r="G47" s="48">
        <f>IF(D47="",0,D47-C47-E47-F47)</f>
        <v>0</v>
      </c>
      <c r="H47" s="119">
        <f>IF(OR(B47=1,B47=2,Q47=1),D47-C47-E47-F47,IF(D47="",-F47,IF(L47&lt;&gt;"",G47-($G$8-L47),G47-$G$8)))</f>
        <v>0</v>
      </c>
      <c r="I47" s="146" t="str">
        <f>IF(ISERROR(VLOOKUP($A47,'Administratörens sida'!$A$31:$C$69,3,FALSE)),"",VLOOKUP($A47,'Administratörens sida'!$A$31:$C$69,3,FALSE))</f>
        <v>Nyårsafton</v>
      </c>
      <c r="J47" s="147"/>
      <c r="K47" s="148"/>
      <c r="L47" s="49" t="str">
        <f t="shared" si="4"/>
        <v/>
      </c>
      <c r="M47" s="150"/>
      <c r="N47" s="151"/>
      <c r="O47" s="24"/>
      <c r="P47" s="25"/>
      <c r="Q47" s="41">
        <f t="shared" si="5"/>
        <v>1</v>
      </c>
      <c r="R47" s="42">
        <f>IF(ISERROR(VLOOKUP($A47,'Administratörens sida'!$A$31:$C$69,2,FALSE)),"",VLOOKUP($A47,'Administratörens sida'!$A$31:$C$69,2,FALSE))</f>
        <v>0</v>
      </c>
    </row>
    <row r="48" spans="1:18" x14ac:dyDescent="0.3">
      <c r="B48" s="6"/>
      <c r="I48" s="33"/>
      <c r="J48" s="33"/>
      <c r="K48" s="33"/>
      <c r="L48" s="33"/>
      <c r="M48" s="33"/>
      <c r="N48" s="11"/>
      <c r="O48" s="25"/>
      <c r="P48" s="25"/>
    </row>
    <row r="49" spans="2:16" x14ac:dyDescent="0.3">
      <c r="B49" s="7"/>
      <c r="N49" s="11"/>
      <c r="O49" s="26"/>
      <c r="P49" s="26"/>
    </row>
  </sheetData>
  <sheetProtection sheet="1" objects="1" scenarios="1" selectLockedCells="1"/>
  <mergeCells count="68"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33:K33"/>
    <mergeCell ref="M33:N33"/>
    <mergeCell ref="I36:K36"/>
    <mergeCell ref="M36:N36"/>
    <mergeCell ref="I34:K34"/>
    <mergeCell ref="M34:N34"/>
    <mergeCell ref="I35:K35"/>
    <mergeCell ref="M35:N35"/>
    <mergeCell ref="I40:K40"/>
    <mergeCell ref="M40:N40"/>
    <mergeCell ref="I37:K37"/>
    <mergeCell ref="M37:N37"/>
    <mergeCell ref="I39:K39"/>
    <mergeCell ref="M39:N39"/>
    <mergeCell ref="I38:K38"/>
    <mergeCell ref="M38:N38"/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</mergeCells>
  <phoneticPr fontId="8" type="noConversion"/>
  <conditionalFormatting sqref="N17:N46 L17:M47 J17:K46 A17:I47">
    <cfRule type="expression" dxfId="17" priority="16" stopIfTrue="1">
      <formula>$L17&lt;&gt;""</formula>
    </cfRule>
    <cfRule type="expression" dxfId="16" priority="17" stopIfTrue="1">
      <formula>$Q17&gt;0</formula>
    </cfRule>
    <cfRule type="expression" dxfId="15" priority="18" stopIfTrue="1">
      <formula>OR(WEEKDAY($B17)=1,WEEKDAY($B17)=7)</formula>
    </cfRule>
  </conditionalFormatting>
  <conditionalFormatting sqref="M6:M8">
    <cfRule type="expression" dxfId="14" priority="13" stopIfTrue="1">
      <formula>$L6&lt;&gt;""</formula>
    </cfRule>
    <cfRule type="expression" dxfId="13" priority="14" stopIfTrue="1">
      <formula>$Q6&gt;0</formula>
    </cfRule>
    <cfRule type="expression" dxfId="12" priority="15" stopIfTrue="1">
      <formula>OR(WEEKDAY($B6)=1,WEEKDAY($B6)=7)</formula>
    </cfRule>
  </conditionalFormatting>
  <conditionalFormatting sqref="M6:M8">
    <cfRule type="expression" dxfId="11" priority="10" stopIfTrue="1">
      <formula>$N6&lt;&gt;""</formula>
    </cfRule>
    <cfRule type="expression" dxfId="10" priority="11" stopIfTrue="1">
      <formula>$S6&gt;0</formula>
    </cfRule>
    <cfRule type="expression" dxfId="9" priority="12" stopIfTrue="1">
      <formula>OR(WEEKDAY($B6)=1,WEEKDAY($B6)=7)</formula>
    </cfRule>
  </conditionalFormatting>
  <conditionalFormatting sqref="M6:M8">
    <cfRule type="expression" dxfId="8" priority="7" stopIfTrue="1">
      <formula>$L6&lt;&gt;""</formula>
    </cfRule>
    <cfRule type="expression" dxfId="7" priority="8" stopIfTrue="1">
      <formula>$Q6&gt;0</formula>
    </cfRule>
    <cfRule type="expression" dxfId="6" priority="9" stopIfTrue="1">
      <formula>OR(WEEKDAY($B6)=1,WEEKDAY($B6)=7)</formula>
    </cfRule>
  </conditionalFormatting>
  <conditionalFormatting sqref="M6:M8">
    <cfRule type="expression" dxfId="5" priority="4" stopIfTrue="1">
      <formula>$N6&lt;&gt;""</formula>
    </cfRule>
    <cfRule type="expression" dxfId="4" priority="5" stopIfTrue="1">
      <formula>$S6&gt;0</formula>
    </cfRule>
    <cfRule type="expression" dxfId="3" priority="6" stopIfTrue="1">
      <formula>OR(WEEKDAY($B6)=1,WEEKDAY($B6)=7)</formula>
    </cfRule>
  </conditionalFormatting>
  <conditionalFormatting sqref="H17:H47">
    <cfRule type="expression" dxfId="2" priority="1" stopIfTrue="1">
      <formula>$L17&lt;&gt;""</formula>
    </cfRule>
    <cfRule type="expression" dxfId="1" priority="2" stopIfTrue="1">
      <formula>$Q17&gt;0</formula>
    </cfRule>
    <cfRule type="expression" dxfId="0" priority="3" stopIfTrue="1">
      <formula>OR(WEEKDAY($B17)=1,WEEKDAY($B17)=7)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3"/>
  <sheetViews>
    <sheetView workbookViewId="0">
      <selection activeCell="A39" sqref="A39"/>
    </sheetView>
  </sheetViews>
  <sheetFormatPr defaultColWidth="8.88671875" defaultRowHeight="14.4" x14ac:dyDescent="0.3"/>
  <cols>
    <col min="1" max="1" width="21.6640625" customWidth="1"/>
    <col min="2" max="2" width="15.109375" customWidth="1"/>
    <col min="3" max="3" width="35.44140625" customWidth="1"/>
    <col min="4" max="4" width="13.33203125" customWidth="1"/>
    <col min="5" max="5" width="9.44140625" customWidth="1"/>
    <col min="7" max="8" width="14.88671875" bestFit="1" customWidth="1"/>
    <col min="11" max="11" width="9.33203125" bestFit="1" customWidth="1"/>
  </cols>
  <sheetData>
    <row r="1" spans="1:12" ht="16.2" x14ac:dyDescent="0.3">
      <c r="A1" s="81" t="s">
        <v>40</v>
      </c>
      <c r="B1" s="81"/>
      <c r="C1" s="81"/>
      <c r="D1" s="81"/>
      <c r="E1" s="81"/>
      <c r="F1" s="81"/>
      <c r="G1" s="11"/>
      <c r="H1" s="11"/>
      <c r="I1" s="11"/>
      <c r="J1" s="11"/>
      <c r="K1" s="11"/>
      <c r="L1" s="11"/>
    </row>
    <row r="2" spans="1:12" ht="16.2" x14ac:dyDescent="0.3">
      <c r="A2" s="57"/>
      <c r="B2" s="57"/>
      <c r="C2" s="57"/>
      <c r="D2" s="57"/>
      <c r="E2" s="57"/>
      <c r="F2" s="57"/>
      <c r="G2" s="11"/>
      <c r="H2" s="11"/>
      <c r="I2" s="11"/>
      <c r="J2" s="11"/>
      <c r="K2" s="11"/>
      <c r="L2" s="11"/>
    </row>
    <row r="3" spans="1:12" s="17" customFormat="1" ht="16.2" x14ac:dyDescent="0.3">
      <c r="A3" s="12"/>
      <c r="B3" s="12"/>
      <c r="C3" s="12"/>
      <c r="D3" s="12"/>
      <c r="E3" s="12"/>
      <c r="F3" s="12"/>
      <c r="G3" s="32"/>
      <c r="H3" s="32"/>
      <c r="I3" s="32"/>
      <c r="J3" s="32"/>
      <c r="K3" s="32"/>
      <c r="L3" s="32"/>
    </row>
    <row r="4" spans="1:12" x14ac:dyDescent="0.3">
      <c r="A4" s="102" t="s">
        <v>60</v>
      </c>
      <c r="B4" s="103"/>
      <c r="C4" s="103"/>
      <c r="D4" s="103"/>
      <c r="E4" s="103"/>
      <c r="F4" s="113"/>
      <c r="G4" s="11"/>
      <c r="H4" s="11"/>
      <c r="I4" s="11"/>
      <c r="J4" s="11"/>
      <c r="K4" s="11"/>
      <c r="L4" s="11"/>
    </row>
    <row r="5" spans="1:12" ht="15.75" customHeight="1" x14ac:dyDescent="0.3">
      <c r="A5" s="166" t="s">
        <v>61</v>
      </c>
      <c r="B5" s="167"/>
      <c r="C5" s="167"/>
      <c r="D5" s="167"/>
      <c r="E5" s="167"/>
      <c r="F5" s="168"/>
      <c r="G5" s="11"/>
      <c r="H5" s="11"/>
      <c r="I5" s="11"/>
      <c r="J5" s="11"/>
      <c r="K5" s="11"/>
      <c r="L5" s="11"/>
    </row>
    <row r="6" spans="1:12" ht="15.75" customHeight="1" x14ac:dyDescent="0.3">
      <c r="A6" s="170" t="s">
        <v>62</v>
      </c>
      <c r="B6" s="171"/>
      <c r="C6" s="171"/>
      <c r="D6" s="108"/>
      <c r="E6" s="108"/>
      <c r="F6" s="114"/>
      <c r="G6" s="11"/>
      <c r="H6" s="11"/>
      <c r="I6" s="11"/>
      <c r="J6" s="11"/>
      <c r="K6" s="11"/>
      <c r="L6" s="11"/>
    </row>
    <row r="7" spans="1:12" s="117" customFormat="1" ht="15.75" customHeight="1" x14ac:dyDescent="0.3">
      <c r="A7" s="115"/>
      <c r="B7" s="115"/>
      <c r="C7" s="115"/>
      <c r="D7" s="116"/>
      <c r="E7" s="116"/>
      <c r="F7" s="116"/>
      <c r="G7" s="118"/>
      <c r="H7" s="118"/>
      <c r="I7" s="118"/>
      <c r="J7" s="118"/>
      <c r="K7" s="118"/>
      <c r="L7" s="118"/>
    </row>
    <row r="8" spans="1:12" s="117" customFormat="1" ht="15.75" customHeight="1" x14ac:dyDescent="0.3">
      <c r="A8" s="115"/>
      <c r="B8" s="115"/>
      <c r="C8" s="115"/>
      <c r="D8" s="116"/>
      <c r="E8" s="116"/>
      <c r="F8" s="116"/>
      <c r="G8" s="118"/>
      <c r="H8" s="118"/>
      <c r="I8" s="118"/>
      <c r="J8" s="118"/>
      <c r="K8" s="118"/>
      <c r="L8" s="118"/>
    </row>
    <row r="9" spans="1:12" s="17" customFormat="1" ht="16.2" x14ac:dyDescent="0.3">
      <c r="A9" s="58"/>
      <c r="B9" s="58"/>
      <c r="C9" s="58"/>
      <c r="D9" s="58"/>
      <c r="E9" s="58"/>
      <c r="F9" s="58"/>
      <c r="G9" s="32"/>
      <c r="H9" s="32"/>
      <c r="I9" s="32"/>
      <c r="J9" s="32"/>
      <c r="K9" s="32"/>
      <c r="L9" s="32"/>
    </row>
    <row r="10" spans="1:12" s="17" customFormat="1" ht="16.2" x14ac:dyDescent="0.3">
      <c r="A10" s="62" t="s">
        <v>39</v>
      </c>
      <c r="B10" s="73">
        <v>2017</v>
      </c>
      <c r="C10" s="58"/>
      <c r="D10" s="58"/>
      <c r="E10" s="58"/>
      <c r="F10" s="58"/>
      <c r="G10" s="32"/>
      <c r="H10" s="32"/>
      <c r="I10" s="32"/>
      <c r="J10" s="32"/>
      <c r="K10" s="32"/>
      <c r="L10" s="32"/>
    </row>
    <row r="11" spans="1:12" s="17" customFormat="1" ht="16.2" x14ac:dyDescent="0.3">
      <c r="A11" s="12"/>
      <c r="B11" s="12"/>
      <c r="C11" s="12"/>
      <c r="D11" s="172"/>
      <c r="E11" s="173"/>
      <c r="F11" s="173"/>
      <c r="G11" s="32"/>
      <c r="H11" s="32"/>
      <c r="I11" s="32"/>
      <c r="J11" s="32"/>
      <c r="K11" s="32"/>
      <c r="L11" s="32"/>
    </row>
    <row r="12" spans="1:12" s="17" customFormat="1" ht="16.2" x14ac:dyDescent="0.3">
      <c r="A12" s="82" t="s">
        <v>37</v>
      </c>
      <c r="B12" s="82"/>
      <c r="C12" s="82"/>
      <c r="D12" s="83"/>
      <c r="E12" s="83"/>
      <c r="F12" s="137"/>
      <c r="G12" s="58"/>
      <c r="H12" s="32"/>
      <c r="I12" s="32"/>
      <c r="J12" s="32"/>
      <c r="K12" s="32"/>
      <c r="L12" s="32"/>
    </row>
    <row r="13" spans="1:12" ht="40.5" customHeight="1" x14ac:dyDescent="0.3">
      <c r="A13" s="10" t="s">
        <v>1</v>
      </c>
      <c r="B13" s="10" t="s">
        <v>38</v>
      </c>
      <c r="C13" s="10" t="s">
        <v>53</v>
      </c>
      <c r="D13" s="10" t="s">
        <v>73</v>
      </c>
      <c r="E13" s="169" t="s">
        <v>74</v>
      </c>
      <c r="F13" s="169"/>
      <c r="G13" s="59"/>
      <c r="H13" s="11"/>
      <c r="I13" s="11"/>
      <c r="J13" s="11"/>
      <c r="K13" s="11"/>
      <c r="L13" s="11"/>
    </row>
    <row r="14" spans="1:12" x14ac:dyDescent="0.3">
      <c r="A14" s="68">
        <f>DATEVALUE(CONCATENATE($B$10,"-01-01"))</f>
        <v>41274</v>
      </c>
      <c r="B14" s="136">
        <v>21</v>
      </c>
      <c r="C14" s="63">
        <v>0.16666666666666666</v>
      </c>
      <c r="D14" s="61">
        <f>IF(B14="","",(E14*B14-C14))</f>
        <v>6.9791666666666652</v>
      </c>
      <c r="E14" s="165">
        <v>0.34027777777777773</v>
      </c>
      <c r="F14" s="165"/>
      <c r="G14" s="22"/>
      <c r="H14" s="11"/>
      <c r="I14" s="11"/>
      <c r="J14" s="11"/>
      <c r="K14" s="11"/>
      <c r="L14" s="11"/>
    </row>
    <row r="15" spans="1:12" x14ac:dyDescent="0.3">
      <c r="A15" s="68">
        <f>DATEVALUE(CONCATENATE($B$10,"-02-01"))</f>
        <v>41305</v>
      </c>
      <c r="B15" s="136">
        <v>20</v>
      </c>
      <c r="C15" s="63"/>
      <c r="D15" s="61">
        <f t="shared" ref="D15:D25" si="0">IF(B15="","",(E15*B15-C15))</f>
        <v>6.8055555555555545</v>
      </c>
      <c r="E15" s="165">
        <v>0.34027777777777773</v>
      </c>
      <c r="F15" s="165"/>
      <c r="G15" s="23"/>
      <c r="H15" s="11"/>
      <c r="I15" s="11"/>
      <c r="J15" s="11"/>
      <c r="K15" s="11"/>
      <c r="L15" s="11"/>
    </row>
    <row r="16" spans="1:12" x14ac:dyDescent="0.3">
      <c r="A16" s="68">
        <f>DATEVALUE(CONCATENATE($B$10,"-03-01"))</f>
        <v>41333</v>
      </c>
      <c r="B16" s="136">
        <v>23</v>
      </c>
      <c r="C16" s="63"/>
      <c r="D16" s="61">
        <f t="shared" si="0"/>
        <v>7.8263888888888875</v>
      </c>
      <c r="E16" s="165">
        <v>0.34027777777777773</v>
      </c>
      <c r="F16" s="165"/>
      <c r="G16" s="23"/>
      <c r="H16" s="11"/>
      <c r="I16" s="11"/>
      <c r="J16" s="11"/>
      <c r="K16" s="11"/>
      <c r="L16" s="11"/>
    </row>
    <row r="17" spans="1:13" x14ac:dyDescent="0.3">
      <c r="A17" s="68">
        <f>DATEVALUE(CONCATENATE($B$10,"-04-01"))</f>
        <v>41364</v>
      </c>
      <c r="B17" s="136">
        <v>18</v>
      </c>
      <c r="C17" s="63">
        <v>8.3333333333333329E-2</v>
      </c>
      <c r="D17" s="61">
        <f t="shared" si="0"/>
        <v>6.0416666666666661</v>
      </c>
      <c r="E17" s="165">
        <v>0.34027777777777773</v>
      </c>
      <c r="F17" s="165"/>
      <c r="G17" s="23"/>
      <c r="H17" s="11"/>
      <c r="I17" s="11"/>
      <c r="J17" s="11"/>
      <c r="K17" s="11"/>
      <c r="L17" s="11"/>
    </row>
    <row r="18" spans="1:13" x14ac:dyDescent="0.3">
      <c r="A18" s="68">
        <f>DATEVALUE(CONCATENATE($B$10,"-05-01"))</f>
        <v>41394</v>
      </c>
      <c r="B18" s="136">
        <v>21</v>
      </c>
      <c r="C18" s="63"/>
      <c r="D18" s="61">
        <f t="shared" si="0"/>
        <v>6.5625</v>
      </c>
      <c r="E18" s="165">
        <v>0.3125</v>
      </c>
      <c r="F18" s="165"/>
      <c r="G18" s="23"/>
      <c r="H18" s="11"/>
      <c r="I18" s="11"/>
      <c r="J18" s="11"/>
      <c r="K18" s="11"/>
      <c r="L18" s="11"/>
    </row>
    <row r="19" spans="1:13" x14ac:dyDescent="0.3">
      <c r="A19" s="68">
        <f>DATEVALUE(CONCATENATE($B$10,"-06-01"))</f>
        <v>41425</v>
      </c>
      <c r="B19" s="136">
        <v>20</v>
      </c>
      <c r="C19" s="63"/>
      <c r="D19" s="61">
        <f t="shared" si="0"/>
        <v>6.25</v>
      </c>
      <c r="E19" s="165">
        <v>0.3125</v>
      </c>
      <c r="F19" s="165"/>
      <c r="G19" s="23"/>
      <c r="H19" s="11"/>
      <c r="I19" s="11"/>
      <c r="J19" s="11"/>
      <c r="K19" s="11"/>
      <c r="L19" s="11"/>
    </row>
    <row r="20" spans="1:13" x14ac:dyDescent="0.3">
      <c r="A20" s="68">
        <f>DATEVALUE(CONCATENATE($B$10,"-07-01"))</f>
        <v>41455</v>
      </c>
      <c r="B20" s="136">
        <v>21</v>
      </c>
      <c r="C20" s="63"/>
      <c r="D20" s="61">
        <f t="shared" si="0"/>
        <v>6.5625</v>
      </c>
      <c r="E20" s="165">
        <v>0.3125</v>
      </c>
      <c r="F20" s="165"/>
      <c r="G20" s="23"/>
      <c r="H20" s="11"/>
      <c r="I20" s="11"/>
      <c r="J20" s="11"/>
      <c r="K20" s="11"/>
      <c r="L20" s="11"/>
    </row>
    <row r="21" spans="1:13" x14ac:dyDescent="0.3">
      <c r="A21" s="68">
        <f>DATEVALUE(CONCATENATE($B$10,"-08-01"))</f>
        <v>41486</v>
      </c>
      <c r="B21" s="136">
        <v>23</v>
      </c>
      <c r="C21" s="63"/>
      <c r="D21" s="61">
        <f t="shared" si="0"/>
        <v>7.1875</v>
      </c>
      <c r="E21" s="165">
        <v>0.3125</v>
      </c>
      <c r="F21" s="165"/>
      <c r="G21" s="23"/>
      <c r="H21" s="11"/>
      <c r="I21" s="11"/>
      <c r="J21" s="11"/>
      <c r="K21" s="11"/>
      <c r="L21" s="11"/>
    </row>
    <row r="22" spans="1:13" x14ac:dyDescent="0.3">
      <c r="A22" s="68">
        <f>DATEVALUE(CONCATENATE($B$10,"-09-01"))</f>
        <v>41517</v>
      </c>
      <c r="B22" s="136">
        <v>21</v>
      </c>
      <c r="C22" s="63"/>
      <c r="D22" s="61">
        <f t="shared" si="0"/>
        <v>7.1458333333333321</v>
      </c>
      <c r="E22" s="165">
        <v>0.34027777777777773</v>
      </c>
      <c r="F22" s="165"/>
      <c r="G22" s="23"/>
      <c r="H22" s="11"/>
      <c r="I22" s="11"/>
      <c r="J22" s="11"/>
      <c r="K22" s="11"/>
      <c r="L22" s="11"/>
    </row>
    <row r="23" spans="1:13" x14ac:dyDescent="0.3">
      <c r="A23" s="68">
        <f>DATEVALUE(CONCATENATE($B$10,"-10-01"))</f>
        <v>41547</v>
      </c>
      <c r="B23" s="136">
        <v>22</v>
      </c>
      <c r="C23" s="63"/>
      <c r="D23" s="61">
        <f t="shared" si="0"/>
        <v>7.4861111111111098</v>
      </c>
      <c r="E23" s="165">
        <v>0.34027777777777773</v>
      </c>
      <c r="F23" s="165"/>
      <c r="G23" s="23"/>
      <c r="H23" s="11"/>
      <c r="I23" s="11"/>
      <c r="J23" s="11"/>
      <c r="K23" s="11"/>
      <c r="L23" s="11"/>
    </row>
    <row r="24" spans="1:13" x14ac:dyDescent="0.3">
      <c r="A24" s="68">
        <f>DATEVALUE(CONCATENATE($B$10,"-11-01"))</f>
        <v>41578</v>
      </c>
      <c r="B24" s="136">
        <v>22</v>
      </c>
      <c r="C24" s="63">
        <v>0.16666666666666666</v>
      </c>
      <c r="D24" s="61">
        <f t="shared" si="0"/>
        <v>7.3194444444444429</v>
      </c>
      <c r="E24" s="165">
        <v>0.34027777777777773</v>
      </c>
      <c r="F24" s="165"/>
      <c r="G24" s="23"/>
      <c r="H24" s="11"/>
      <c r="I24" s="11"/>
      <c r="J24" s="11"/>
      <c r="K24" s="11"/>
      <c r="L24" s="11"/>
    </row>
    <row r="25" spans="1:13" x14ac:dyDescent="0.3">
      <c r="A25" s="68">
        <f>DATEVALUE(CONCATENATE($B$10,"-12-01"))</f>
        <v>41608</v>
      </c>
      <c r="B25" s="136">
        <v>19</v>
      </c>
      <c r="C25" s="63"/>
      <c r="D25" s="61">
        <f t="shared" si="0"/>
        <v>6.4652777777777768</v>
      </c>
      <c r="E25" s="165">
        <v>0.34027777777777773</v>
      </c>
      <c r="F25" s="165"/>
      <c r="G25" s="22"/>
      <c r="H25" s="11"/>
      <c r="I25" s="11"/>
      <c r="J25" s="11"/>
      <c r="K25" s="11"/>
      <c r="L25" s="11"/>
    </row>
    <row r="26" spans="1:13" s="11" customFormat="1" x14ac:dyDescent="0.3">
      <c r="A26" s="60"/>
      <c r="B26" s="23"/>
      <c r="C26" s="64"/>
      <c r="D26" s="64"/>
      <c r="E26" s="23"/>
      <c r="F26" s="22"/>
    </row>
    <row r="27" spans="1:13" s="11" customFormat="1" x14ac:dyDescent="0.3">
      <c r="A27" s="60"/>
      <c r="B27" s="23"/>
      <c r="C27" s="23"/>
      <c r="D27" s="22"/>
      <c r="E27" s="22"/>
      <c r="F27" s="22"/>
    </row>
    <row r="28" spans="1:13" ht="16.2" x14ac:dyDescent="0.3">
      <c r="A28" s="105" t="s">
        <v>12</v>
      </c>
      <c r="B28" s="105"/>
      <c r="C28" s="105"/>
      <c r="D28" s="30"/>
      <c r="E28" s="30"/>
      <c r="F28" s="30"/>
      <c r="G28" s="11"/>
      <c r="H28" s="11"/>
      <c r="I28" s="11"/>
      <c r="J28" s="11"/>
      <c r="K28" s="11"/>
      <c r="L28" s="11"/>
    </row>
    <row r="29" spans="1:13" x14ac:dyDescent="0.3">
      <c r="A29" s="106" t="s">
        <v>11</v>
      </c>
      <c r="B29" s="106"/>
      <c r="C29" s="106"/>
      <c r="D29" s="31"/>
      <c r="E29" s="31"/>
      <c r="F29" s="31"/>
      <c r="G29" s="11"/>
      <c r="H29" s="11"/>
      <c r="I29" s="11"/>
      <c r="J29" s="11"/>
      <c r="K29" s="11"/>
      <c r="L29" s="11"/>
    </row>
    <row r="30" spans="1:13" ht="37.799999999999997" x14ac:dyDescent="0.3">
      <c r="A30" s="107" t="s">
        <v>9</v>
      </c>
      <c r="B30" s="107" t="s">
        <v>54</v>
      </c>
      <c r="C30" s="107" t="s">
        <v>27</v>
      </c>
      <c r="D30" s="59"/>
      <c r="E30" s="59"/>
      <c r="F30" s="32"/>
      <c r="G30" s="11"/>
      <c r="H30" s="11"/>
      <c r="I30" s="11"/>
      <c r="J30" s="11"/>
      <c r="K30" s="11"/>
      <c r="L30" s="11"/>
    </row>
    <row r="31" spans="1:13" x14ac:dyDescent="0.3">
      <c r="A31" s="138">
        <v>41274</v>
      </c>
      <c r="B31" s="65"/>
      <c r="C31" s="139" t="s">
        <v>13</v>
      </c>
      <c r="D31" s="54"/>
      <c r="E31" s="32"/>
      <c r="G31" s="11"/>
      <c r="H31" s="11"/>
      <c r="I31" s="11"/>
      <c r="J31" s="11"/>
      <c r="K31" s="11"/>
      <c r="L31" s="11"/>
      <c r="M31" s="11"/>
    </row>
    <row r="32" spans="1:13" x14ac:dyDescent="0.3">
      <c r="A32" s="138">
        <v>41278</v>
      </c>
      <c r="B32" s="65">
        <v>0.16666666666666666</v>
      </c>
      <c r="C32" s="139" t="s">
        <v>79</v>
      </c>
      <c r="D32" s="54"/>
      <c r="E32" s="59"/>
      <c r="G32" s="11"/>
      <c r="H32" s="23"/>
      <c r="I32" s="23"/>
      <c r="J32" s="23"/>
      <c r="K32" s="23"/>
      <c r="L32" s="23"/>
      <c r="M32" s="11"/>
    </row>
    <row r="33" spans="1:13" x14ac:dyDescent="0.3">
      <c r="A33" s="138">
        <v>41279</v>
      </c>
      <c r="B33" s="66"/>
      <c r="C33" s="139" t="s">
        <v>80</v>
      </c>
      <c r="D33" s="54"/>
      <c r="E33" s="32"/>
      <c r="G33" s="27"/>
      <c r="H33" s="23"/>
      <c r="I33" s="23"/>
      <c r="J33" s="23"/>
      <c r="K33" s="23"/>
      <c r="L33" s="23"/>
      <c r="M33" s="11"/>
    </row>
    <row r="34" spans="1:13" x14ac:dyDescent="0.3">
      <c r="A34" s="138">
        <v>41376</v>
      </c>
      <c r="B34" s="65">
        <v>8.3333333333333329E-2</v>
      </c>
      <c r="C34" s="139" t="s">
        <v>82</v>
      </c>
      <c r="D34" s="54"/>
      <c r="E34" s="32"/>
      <c r="G34" s="11"/>
      <c r="H34" s="23"/>
      <c r="I34" s="23"/>
      <c r="J34" s="23"/>
      <c r="K34" s="23"/>
      <c r="L34" s="23"/>
      <c r="M34" s="11"/>
    </row>
    <row r="35" spans="1:13" x14ac:dyDescent="0.3">
      <c r="A35" s="138">
        <v>41377</v>
      </c>
      <c r="B35" s="65"/>
      <c r="C35" s="139" t="s">
        <v>14</v>
      </c>
      <c r="D35" s="54"/>
      <c r="E35" s="32"/>
      <c r="G35" s="27"/>
      <c r="H35" s="28"/>
      <c r="I35" s="28"/>
      <c r="J35" s="28"/>
      <c r="K35" s="28"/>
      <c r="L35" s="28"/>
      <c r="M35" s="11"/>
    </row>
    <row r="36" spans="1:13" x14ac:dyDescent="0.3">
      <c r="A36" s="138">
        <v>41378</v>
      </c>
      <c r="B36" s="65"/>
      <c r="C36" s="139" t="s">
        <v>18</v>
      </c>
      <c r="D36" s="54"/>
      <c r="E36" s="32"/>
      <c r="G36" s="27"/>
      <c r="H36" s="23"/>
      <c r="I36" s="23"/>
      <c r="J36" s="23"/>
      <c r="K36" s="23"/>
      <c r="L36" s="23"/>
      <c r="M36" s="11"/>
    </row>
    <row r="37" spans="1:13" x14ac:dyDescent="0.3">
      <c r="A37" s="138">
        <v>41379</v>
      </c>
      <c r="B37" s="65"/>
      <c r="C37" s="139" t="s">
        <v>84</v>
      </c>
      <c r="D37" s="54"/>
      <c r="E37" s="32"/>
      <c r="G37" s="27"/>
      <c r="H37" s="23"/>
      <c r="I37" s="23"/>
      <c r="J37" s="23"/>
      <c r="K37" s="28"/>
      <c r="L37" s="28"/>
      <c r="M37" s="11"/>
    </row>
    <row r="38" spans="1:13" x14ac:dyDescent="0.3">
      <c r="A38" s="138">
        <v>41380</v>
      </c>
      <c r="B38" s="65"/>
      <c r="C38" s="139" t="s">
        <v>81</v>
      </c>
      <c r="D38" s="54"/>
      <c r="E38" s="32"/>
      <c r="G38" s="11"/>
      <c r="H38" s="23"/>
      <c r="I38" s="23"/>
      <c r="J38" s="23"/>
      <c r="K38" s="23"/>
      <c r="L38" s="23"/>
      <c r="M38" s="11"/>
    </row>
    <row r="39" spans="1:13" x14ac:dyDescent="0.3">
      <c r="A39" s="138">
        <v>41393</v>
      </c>
      <c r="B39" s="65"/>
      <c r="C39" s="139" t="s">
        <v>15</v>
      </c>
      <c r="D39" s="54"/>
      <c r="E39" s="32"/>
      <c r="G39" s="11"/>
      <c r="H39" s="23"/>
      <c r="I39" s="23"/>
      <c r="J39" s="23"/>
      <c r="K39" s="23"/>
      <c r="L39" s="23"/>
      <c r="M39" s="11"/>
    </row>
    <row r="40" spans="1:13" x14ac:dyDescent="0.3">
      <c r="A40" s="138">
        <v>41394</v>
      </c>
      <c r="B40" s="65"/>
      <c r="C40" s="139" t="s">
        <v>78</v>
      </c>
      <c r="D40" s="54"/>
      <c r="E40" s="32"/>
      <c r="G40" s="11"/>
      <c r="H40" s="23"/>
      <c r="I40" s="23"/>
      <c r="J40" s="23"/>
      <c r="K40" s="23"/>
      <c r="L40" s="23"/>
      <c r="M40" s="11"/>
    </row>
    <row r="41" spans="1:13" x14ac:dyDescent="0.3">
      <c r="A41" s="138">
        <v>41418</v>
      </c>
      <c r="B41" s="65"/>
      <c r="C41" s="139" t="s">
        <v>16</v>
      </c>
      <c r="D41" s="54"/>
      <c r="E41" s="32"/>
      <c r="G41" s="11"/>
      <c r="H41" s="23"/>
      <c r="I41" s="23"/>
      <c r="J41" s="23"/>
      <c r="K41" s="23"/>
      <c r="L41" s="23"/>
      <c r="M41" s="11"/>
    </row>
    <row r="42" spans="1:13" x14ac:dyDescent="0.3">
      <c r="A42" s="138">
        <v>41430</v>
      </c>
      <c r="B42" s="65"/>
      <c r="C42" s="139" t="s">
        <v>32</v>
      </c>
      <c r="D42" s="54"/>
      <c r="E42" s="32"/>
      <c r="G42" s="11"/>
      <c r="H42" s="23"/>
      <c r="I42" s="23"/>
      <c r="J42" s="23"/>
      <c r="K42" s="23"/>
      <c r="L42" s="23"/>
      <c r="M42" s="11"/>
    </row>
    <row r="43" spans="1:13" x14ac:dyDescent="0.3">
      <c r="A43" s="138">
        <v>41447</v>
      </c>
      <c r="B43" s="65"/>
      <c r="C43" s="139" t="s">
        <v>17</v>
      </c>
      <c r="D43" s="54"/>
      <c r="E43" s="32"/>
      <c r="G43" s="11"/>
      <c r="H43" s="23"/>
      <c r="I43" s="23"/>
      <c r="J43" s="23"/>
      <c r="K43" s="23"/>
      <c r="L43" s="23"/>
      <c r="M43" s="11"/>
    </row>
    <row r="44" spans="1:13" x14ac:dyDescent="0.3">
      <c r="A44" s="138">
        <v>41448</v>
      </c>
      <c r="B44" s="65"/>
      <c r="C44" s="139" t="s">
        <v>29</v>
      </c>
      <c r="D44" s="54"/>
      <c r="E44" s="32"/>
      <c r="G44" s="11"/>
      <c r="H44" s="23"/>
      <c r="I44" s="23"/>
      <c r="J44" s="23"/>
      <c r="K44" s="23"/>
      <c r="L44" s="23"/>
      <c r="M44" s="11"/>
    </row>
    <row r="45" spans="1:13" x14ac:dyDescent="0.3">
      <c r="A45" s="138">
        <v>41580</v>
      </c>
      <c r="B45" s="65">
        <v>0.16666666666666666</v>
      </c>
      <c r="C45" s="139" t="s">
        <v>30</v>
      </c>
      <c r="D45" s="54"/>
      <c r="E45" s="32"/>
      <c r="G45" s="27"/>
      <c r="H45" s="23"/>
      <c r="I45" s="23"/>
      <c r="J45" s="23"/>
      <c r="K45" s="23"/>
      <c r="L45" s="23"/>
      <c r="M45" s="11"/>
    </row>
    <row r="46" spans="1:13" x14ac:dyDescent="0.3">
      <c r="A46" s="138">
        <v>41581</v>
      </c>
      <c r="B46" s="65"/>
      <c r="C46" s="139" t="s">
        <v>19</v>
      </c>
      <c r="D46" s="54"/>
      <c r="E46" s="32"/>
      <c r="G46" s="11"/>
      <c r="H46" s="23"/>
      <c r="I46" s="23"/>
      <c r="J46" s="23"/>
      <c r="K46" s="23"/>
      <c r="L46" s="23"/>
      <c r="M46" s="11"/>
    </row>
    <row r="47" spans="1:13" x14ac:dyDescent="0.3">
      <c r="A47" s="138">
        <v>41631</v>
      </c>
      <c r="B47" s="65"/>
      <c r="C47" s="139" t="s">
        <v>20</v>
      </c>
      <c r="D47" s="54"/>
      <c r="E47" s="32"/>
      <c r="G47" s="11"/>
      <c r="H47" s="23"/>
      <c r="I47" s="23"/>
      <c r="J47" s="23"/>
      <c r="K47" s="23"/>
      <c r="L47" s="23"/>
      <c r="M47" s="11"/>
    </row>
    <row r="48" spans="1:13" x14ac:dyDescent="0.3">
      <c r="A48" s="138">
        <v>41632</v>
      </c>
      <c r="B48" s="65"/>
      <c r="C48" s="139" t="s">
        <v>21</v>
      </c>
      <c r="D48" s="54"/>
      <c r="E48" s="32"/>
      <c r="G48" s="11"/>
      <c r="H48" s="23"/>
      <c r="I48" s="23"/>
      <c r="J48" s="23"/>
      <c r="K48" s="23"/>
      <c r="L48" s="23"/>
      <c r="M48" s="11"/>
    </row>
    <row r="49" spans="1:13" x14ac:dyDescent="0.3">
      <c r="A49" s="138">
        <v>41633</v>
      </c>
      <c r="B49" s="65"/>
      <c r="C49" s="139" t="s">
        <v>83</v>
      </c>
      <c r="D49" s="54"/>
      <c r="E49" s="32"/>
      <c r="G49" s="11"/>
      <c r="H49" s="23"/>
      <c r="I49" s="23"/>
      <c r="J49" s="23"/>
      <c r="K49" s="23"/>
      <c r="L49" s="23"/>
      <c r="M49" s="11"/>
    </row>
    <row r="50" spans="1:13" x14ac:dyDescent="0.3">
      <c r="A50" s="138">
        <v>41638</v>
      </c>
      <c r="B50" s="65"/>
      <c r="C50" s="139" t="s">
        <v>22</v>
      </c>
      <c r="D50" s="54"/>
      <c r="E50" s="32"/>
      <c r="G50" s="11"/>
      <c r="H50" s="23"/>
      <c r="I50" s="23"/>
      <c r="J50" s="23"/>
      <c r="K50" s="23"/>
      <c r="L50" s="23"/>
      <c r="M50" s="11"/>
    </row>
    <row r="51" spans="1:13" x14ac:dyDescent="0.3">
      <c r="A51" s="138"/>
      <c r="B51" s="65"/>
      <c r="C51" s="139"/>
      <c r="D51" s="54"/>
      <c r="E51" s="32"/>
      <c r="G51" s="27"/>
      <c r="H51" s="23"/>
      <c r="I51" s="23"/>
      <c r="J51" s="23"/>
      <c r="K51" s="23"/>
      <c r="L51" s="23"/>
      <c r="M51" s="11"/>
    </row>
    <row r="52" spans="1:13" x14ac:dyDescent="0.3">
      <c r="A52" s="138"/>
      <c r="B52" s="65"/>
      <c r="C52" s="139"/>
      <c r="D52" s="54"/>
      <c r="E52" s="32"/>
      <c r="G52" s="11"/>
      <c r="H52" s="23"/>
      <c r="I52" s="23"/>
      <c r="J52" s="23"/>
      <c r="K52" s="23"/>
      <c r="L52" s="23"/>
      <c r="M52" s="11"/>
    </row>
    <row r="53" spans="1:13" x14ac:dyDescent="0.3">
      <c r="A53" s="138"/>
      <c r="B53" s="65"/>
      <c r="C53" s="139"/>
      <c r="D53" s="54"/>
      <c r="E53" s="32"/>
      <c r="G53" s="11"/>
      <c r="H53" s="23"/>
      <c r="I53" s="23"/>
      <c r="J53" s="23"/>
      <c r="K53" s="23"/>
      <c r="L53" s="23"/>
      <c r="M53" s="11"/>
    </row>
    <row r="54" spans="1:13" x14ac:dyDescent="0.3">
      <c r="A54" s="138"/>
      <c r="B54" s="65"/>
      <c r="C54" s="139"/>
      <c r="D54" s="54"/>
      <c r="E54" s="32"/>
      <c r="G54" s="27"/>
      <c r="H54" s="23"/>
      <c r="I54" s="23"/>
      <c r="J54" s="23"/>
      <c r="K54" s="23"/>
      <c r="L54" s="23"/>
      <c r="M54" s="11"/>
    </row>
    <row r="55" spans="1:13" x14ac:dyDescent="0.3">
      <c r="A55" s="67" t="s">
        <v>33</v>
      </c>
      <c r="B55" s="65"/>
      <c r="C55" s="67" t="s">
        <v>33</v>
      </c>
      <c r="D55" s="32"/>
      <c r="E55" s="32"/>
      <c r="G55" s="11"/>
      <c r="H55" s="23"/>
      <c r="I55" s="23"/>
      <c r="J55" s="23"/>
      <c r="K55" s="23"/>
      <c r="L55" s="23"/>
      <c r="M55" s="11"/>
    </row>
    <row r="56" spans="1:13" x14ac:dyDescent="0.3">
      <c r="A56" s="67" t="s">
        <v>33</v>
      </c>
      <c r="B56" s="65"/>
      <c r="C56" s="66" t="s">
        <v>33</v>
      </c>
      <c r="D56" s="32"/>
      <c r="E56" s="32"/>
      <c r="G56" s="11"/>
      <c r="H56" s="23"/>
      <c r="I56" s="23"/>
      <c r="J56" s="23"/>
      <c r="K56" s="23"/>
      <c r="L56" s="23"/>
      <c r="M56" s="11"/>
    </row>
    <row r="57" spans="1:13" x14ac:dyDescent="0.3">
      <c r="A57" s="67" t="s">
        <v>33</v>
      </c>
      <c r="B57" s="65"/>
      <c r="C57" s="66" t="s">
        <v>33</v>
      </c>
      <c r="D57" s="32"/>
      <c r="E57" s="32"/>
      <c r="G57" s="11"/>
      <c r="H57" s="23"/>
      <c r="I57" s="23"/>
      <c r="J57" s="23"/>
      <c r="K57" s="23"/>
      <c r="L57" s="23"/>
      <c r="M57" s="11"/>
    </row>
    <row r="58" spans="1:13" x14ac:dyDescent="0.3">
      <c r="A58" s="67" t="s">
        <v>33</v>
      </c>
      <c r="B58" s="65"/>
      <c r="C58" s="66" t="s">
        <v>33</v>
      </c>
      <c r="D58" s="32"/>
      <c r="E58" s="32"/>
      <c r="G58" s="11"/>
      <c r="H58" s="23"/>
      <c r="I58" s="23"/>
      <c r="J58" s="23"/>
      <c r="K58" s="23"/>
      <c r="L58" s="23"/>
      <c r="M58" s="11"/>
    </row>
    <row r="59" spans="1:13" x14ac:dyDescent="0.3">
      <c r="A59" s="67" t="s">
        <v>33</v>
      </c>
      <c r="B59" s="65"/>
      <c r="C59" s="66" t="s">
        <v>33</v>
      </c>
      <c r="D59" s="32"/>
      <c r="E59" s="32"/>
      <c r="G59" s="11"/>
      <c r="H59" s="11"/>
      <c r="I59" s="11"/>
      <c r="J59" s="11"/>
      <c r="K59" s="11"/>
      <c r="L59" s="11"/>
      <c r="M59" s="11"/>
    </row>
    <row r="60" spans="1:13" x14ac:dyDescent="0.3">
      <c r="A60" s="67" t="s">
        <v>33</v>
      </c>
      <c r="B60" s="65"/>
      <c r="C60" s="66" t="s">
        <v>33</v>
      </c>
      <c r="D60" s="32"/>
      <c r="E60" s="32"/>
      <c r="G60" s="11"/>
      <c r="H60" s="11"/>
      <c r="I60" s="11"/>
      <c r="J60" s="11"/>
      <c r="K60" s="11"/>
      <c r="L60" s="11"/>
      <c r="M60" s="11"/>
    </row>
    <row r="61" spans="1:13" x14ac:dyDescent="0.3">
      <c r="A61" s="67" t="s">
        <v>33</v>
      </c>
      <c r="B61" s="65"/>
      <c r="C61" s="66" t="s">
        <v>33</v>
      </c>
      <c r="D61" s="32"/>
      <c r="E61" s="32"/>
      <c r="G61" s="11"/>
      <c r="H61" s="11"/>
      <c r="I61" s="11"/>
      <c r="J61" s="11"/>
      <c r="K61" s="11"/>
      <c r="L61" s="11"/>
      <c r="M61" s="11"/>
    </row>
    <row r="62" spans="1:13" x14ac:dyDescent="0.3">
      <c r="A62" s="67" t="s">
        <v>33</v>
      </c>
      <c r="B62" s="65"/>
      <c r="C62" s="66" t="s">
        <v>33</v>
      </c>
      <c r="D62" s="32"/>
      <c r="E62" s="32"/>
    </row>
    <row r="63" spans="1:13" x14ac:dyDescent="0.3">
      <c r="A63" s="67" t="s">
        <v>33</v>
      </c>
      <c r="B63" s="65"/>
      <c r="C63" s="66" t="s">
        <v>33</v>
      </c>
      <c r="D63" s="32"/>
      <c r="E63" s="32"/>
    </row>
    <row r="64" spans="1:13" x14ac:dyDescent="0.3">
      <c r="A64" s="67" t="s">
        <v>33</v>
      </c>
      <c r="B64" s="65"/>
      <c r="C64" s="66" t="s">
        <v>33</v>
      </c>
      <c r="D64" s="32"/>
      <c r="E64" s="32"/>
    </row>
    <row r="65" spans="1:7" x14ac:dyDescent="0.3">
      <c r="A65" s="67" t="s">
        <v>33</v>
      </c>
      <c r="B65" s="65"/>
      <c r="C65" s="66" t="s">
        <v>33</v>
      </c>
      <c r="D65" s="32"/>
      <c r="E65" s="32"/>
    </row>
    <row r="66" spans="1:7" x14ac:dyDescent="0.3">
      <c r="A66" s="67" t="s">
        <v>33</v>
      </c>
      <c r="B66" s="65"/>
      <c r="C66" s="66" t="s">
        <v>33</v>
      </c>
      <c r="D66" s="32"/>
      <c r="E66" s="32"/>
    </row>
    <row r="67" spans="1:7" x14ac:dyDescent="0.3">
      <c r="A67" s="67" t="s">
        <v>33</v>
      </c>
      <c r="B67" s="65"/>
      <c r="C67" s="66" t="s">
        <v>33</v>
      </c>
      <c r="D67" s="32"/>
      <c r="E67" s="32"/>
    </row>
    <row r="68" spans="1:7" x14ac:dyDescent="0.3">
      <c r="A68" s="67" t="s">
        <v>33</v>
      </c>
      <c r="B68" s="65"/>
      <c r="C68" s="66" t="s">
        <v>33</v>
      </c>
      <c r="D68" s="32"/>
      <c r="E68" s="32"/>
    </row>
    <row r="69" spans="1:7" x14ac:dyDescent="0.3">
      <c r="A69" s="67" t="s">
        <v>33</v>
      </c>
      <c r="B69" s="65"/>
      <c r="C69" s="66" t="s">
        <v>33</v>
      </c>
      <c r="D69" s="32"/>
      <c r="E69" s="32"/>
    </row>
    <row r="70" spans="1:7" x14ac:dyDescent="0.3">
      <c r="A70" s="29"/>
      <c r="B70" s="25"/>
      <c r="C70" s="11"/>
      <c r="D70" s="32"/>
      <c r="E70" s="32"/>
      <c r="F70" s="11"/>
      <c r="G70" s="11"/>
    </row>
    <row r="71" spans="1:7" x14ac:dyDescent="0.3">
      <c r="A71" s="29"/>
      <c r="B71" s="25"/>
      <c r="C71" s="11"/>
      <c r="D71" s="11"/>
      <c r="E71" s="11"/>
      <c r="F71" s="11"/>
      <c r="G71" s="11"/>
    </row>
    <row r="72" spans="1:7" x14ac:dyDescent="0.3">
      <c r="A72" s="29"/>
      <c r="B72" s="25"/>
      <c r="C72" s="11"/>
      <c r="D72" s="11"/>
      <c r="E72" s="11"/>
      <c r="F72" s="11"/>
      <c r="G72" s="11"/>
    </row>
    <row r="73" spans="1:7" x14ac:dyDescent="0.3">
      <c r="A73" s="29"/>
      <c r="B73" s="25"/>
      <c r="C73" s="11"/>
      <c r="D73" s="11"/>
      <c r="E73" s="11"/>
      <c r="F73" s="11"/>
      <c r="G73" s="11"/>
    </row>
    <row r="74" spans="1:7" x14ac:dyDescent="0.3">
      <c r="A74" s="29"/>
      <c r="B74" s="25"/>
      <c r="C74" s="11"/>
      <c r="D74" s="11"/>
      <c r="E74" s="11"/>
      <c r="F74" s="11"/>
      <c r="G74" s="11"/>
    </row>
    <row r="75" spans="1:7" x14ac:dyDescent="0.3">
      <c r="A75" s="29"/>
      <c r="B75" s="25"/>
      <c r="C75" s="11"/>
      <c r="D75" s="11"/>
      <c r="E75" s="11"/>
      <c r="F75" s="11"/>
      <c r="G75" s="11"/>
    </row>
    <row r="76" spans="1:7" x14ac:dyDescent="0.3">
      <c r="A76" s="29"/>
      <c r="B76" s="25"/>
      <c r="C76" s="11"/>
      <c r="D76" s="11"/>
      <c r="E76" s="11"/>
      <c r="F76" s="11"/>
      <c r="G76" s="11"/>
    </row>
    <row r="77" spans="1:7" x14ac:dyDescent="0.3">
      <c r="A77" s="29"/>
      <c r="B77" s="25"/>
      <c r="C77" s="11"/>
      <c r="D77" s="11"/>
      <c r="E77" s="11"/>
      <c r="F77" s="11"/>
      <c r="G77" s="11"/>
    </row>
    <row r="78" spans="1:7" x14ac:dyDescent="0.3">
      <c r="A78" s="29"/>
      <c r="B78" s="25"/>
      <c r="C78" s="11"/>
      <c r="D78" s="11"/>
      <c r="E78" s="11"/>
      <c r="F78" s="11"/>
      <c r="G78" s="11"/>
    </row>
    <row r="79" spans="1:7" x14ac:dyDescent="0.3">
      <c r="A79" s="29"/>
      <c r="B79" s="25"/>
      <c r="C79" s="11"/>
      <c r="D79" s="11"/>
      <c r="E79" s="11"/>
      <c r="F79" s="11"/>
      <c r="G79" s="11"/>
    </row>
    <row r="80" spans="1:7" x14ac:dyDescent="0.3">
      <c r="A80" s="29"/>
      <c r="B80" s="25"/>
      <c r="C80" s="11"/>
      <c r="D80" s="11"/>
      <c r="E80" s="11"/>
      <c r="F80" s="11"/>
      <c r="G80" s="11"/>
    </row>
    <row r="81" spans="1:7" x14ac:dyDescent="0.3">
      <c r="A81" s="29"/>
      <c r="B81" s="25"/>
      <c r="C81" s="11"/>
      <c r="D81" s="11"/>
      <c r="E81" s="11"/>
      <c r="F81" s="11"/>
      <c r="G81" s="11"/>
    </row>
    <row r="82" spans="1:7" x14ac:dyDescent="0.3">
      <c r="A82" s="29"/>
      <c r="B82" s="25"/>
      <c r="C82" s="11"/>
      <c r="D82" s="11"/>
      <c r="E82" s="11"/>
      <c r="F82" s="11"/>
      <c r="G82" s="11"/>
    </row>
    <row r="83" spans="1:7" x14ac:dyDescent="0.3">
      <c r="A83" s="29"/>
      <c r="B83" s="25"/>
      <c r="C83" s="11"/>
      <c r="D83" s="11"/>
      <c r="E83" s="11"/>
      <c r="F83" s="11"/>
      <c r="G83" s="11"/>
    </row>
    <row r="84" spans="1:7" x14ac:dyDescent="0.3">
      <c r="A84" s="29"/>
      <c r="B84" s="25"/>
      <c r="C84" s="11"/>
      <c r="D84" s="11"/>
      <c r="E84" s="11"/>
      <c r="F84" s="11"/>
      <c r="G84" s="11"/>
    </row>
    <row r="85" spans="1:7" x14ac:dyDescent="0.3">
      <c r="A85" s="29"/>
      <c r="B85" s="25"/>
      <c r="C85" s="11"/>
      <c r="D85" s="11"/>
      <c r="E85" s="11"/>
      <c r="F85" s="11"/>
      <c r="G85" s="11"/>
    </row>
    <row r="86" spans="1:7" x14ac:dyDescent="0.3">
      <c r="A86" s="29"/>
      <c r="B86" s="25"/>
      <c r="C86" s="11"/>
      <c r="D86" s="11"/>
      <c r="E86" s="11"/>
      <c r="F86" s="11"/>
      <c r="G86" s="11"/>
    </row>
    <row r="87" spans="1:7" x14ac:dyDescent="0.3">
      <c r="A87" s="29"/>
      <c r="B87" s="25"/>
      <c r="C87" s="11"/>
      <c r="D87" s="11"/>
      <c r="E87" s="11"/>
      <c r="F87" s="11"/>
      <c r="G87" s="11"/>
    </row>
    <row r="88" spans="1:7" x14ac:dyDescent="0.3">
      <c r="A88" s="29"/>
      <c r="B88" s="25"/>
      <c r="C88" s="11"/>
      <c r="D88" s="11"/>
      <c r="E88" s="11"/>
      <c r="F88" s="11"/>
      <c r="G88" s="11"/>
    </row>
    <row r="89" spans="1:7" x14ac:dyDescent="0.3">
      <c r="A89" s="29"/>
      <c r="B89" s="25"/>
      <c r="C89" s="11"/>
      <c r="D89" s="11"/>
      <c r="E89" s="11"/>
      <c r="F89" s="11"/>
      <c r="G89" s="11"/>
    </row>
    <row r="90" spans="1:7" x14ac:dyDescent="0.3">
      <c r="A90" s="29"/>
      <c r="B90" s="25"/>
      <c r="C90" s="11"/>
      <c r="D90" s="11"/>
      <c r="E90" s="11"/>
      <c r="F90" s="11"/>
      <c r="G90" s="11"/>
    </row>
    <row r="91" spans="1:7" x14ac:dyDescent="0.3">
      <c r="A91" s="29"/>
      <c r="B91" s="25"/>
      <c r="C91" s="11"/>
      <c r="D91" s="11"/>
      <c r="E91" s="11"/>
      <c r="F91" s="11"/>
      <c r="G91" s="11"/>
    </row>
    <row r="92" spans="1:7" x14ac:dyDescent="0.3">
      <c r="A92" s="29"/>
      <c r="B92" s="25"/>
      <c r="C92" s="11"/>
      <c r="D92" s="11"/>
      <c r="E92" s="11"/>
      <c r="F92" s="11"/>
      <c r="G92" s="11"/>
    </row>
    <row r="93" spans="1:7" x14ac:dyDescent="0.3">
      <c r="A93" s="29"/>
      <c r="B93" s="25"/>
      <c r="C93" s="11"/>
      <c r="D93" s="11"/>
      <c r="E93" s="11"/>
      <c r="F93" s="11"/>
      <c r="G93" s="11"/>
    </row>
    <row r="94" spans="1:7" x14ac:dyDescent="0.3">
      <c r="A94" s="29"/>
      <c r="B94" s="25"/>
      <c r="C94" s="11"/>
      <c r="D94" s="11"/>
      <c r="E94" s="11"/>
      <c r="F94" s="11"/>
      <c r="G94" s="11"/>
    </row>
    <row r="95" spans="1:7" x14ac:dyDescent="0.3">
      <c r="A95" s="29"/>
      <c r="B95" s="25"/>
      <c r="C95" s="11"/>
      <c r="D95" s="11"/>
      <c r="E95" s="11"/>
      <c r="F95" s="11"/>
      <c r="G95" s="11"/>
    </row>
    <row r="96" spans="1:7" x14ac:dyDescent="0.3">
      <c r="A96" s="29"/>
      <c r="B96" s="25"/>
      <c r="C96" s="11"/>
      <c r="D96" s="11"/>
      <c r="E96" s="11"/>
      <c r="F96" s="11"/>
      <c r="G96" s="11"/>
    </row>
    <row r="97" spans="1:7" x14ac:dyDescent="0.3">
      <c r="A97" s="29"/>
      <c r="B97" s="25"/>
      <c r="C97" s="11"/>
      <c r="D97" s="11"/>
      <c r="E97" s="11"/>
      <c r="F97" s="11"/>
      <c r="G97" s="11"/>
    </row>
    <row r="98" spans="1:7" x14ac:dyDescent="0.3">
      <c r="A98" s="29"/>
      <c r="B98" s="25"/>
      <c r="C98" s="11"/>
      <c r="D98" s="11"/>
      <c r="E98" s="11"/>
      <c r="F98" s="11"/>
      <c r="G98" s="11"/>
    </row>
    <row r="99" spans="1:7" x14ac:dyDescent="0.3">
      <c r="A99" s="29"/>
      <c r="B99" s="25"/>
      <c r="C99" s="11"/>
      <c r="D99" s="11"/>
      <c r="E99" s="11"/>
      <c r="F99" s="11"/>
      <c r="G99" s="11"/>
    </row>
    <row r="100" spans="1:7" x14ac:dyDescent="0.3">
      <c r="A100" s="29"/>
      <c r="B100" s="25"/>
      <c r="C100" s="11"/>
      <c r="D100" s="11"/>
      <c r="E100" s="11"/>
      <c r="F100" s="11"/>
      <c r="G100" s="11"/>
    </row>
    <row r="101" spans="1:7" x14ac:dyDescent="0.3">
      <c r="A101" s="29"/>
      <c r="B101" s="25"/>
      <c r="C101" s="11"/>
      <c r="D101" s="11"/>
      <c r="E101" s="11"/>
      <c r="F101" s="11"/>
      <c r="G101" s="11"/>
    </row>
    <row r="102" spans="1:7" x14ac:dyDescent="0.3">
      <c r="A102" s="29"/>
      <c r="B102" s="25"/>
      <c r="C102" s="11"/>
      <c r="D102" s="11"/>
      <c r="E102" s="11"/>
      <c r="F102" s="11"/>
      <c r="G102" s="11"/>
    </row>
    <row r="103" spans="1:7" x14ac:dyDescent="0.3">
      <c r="A103" s="29"/>
      <c r="B103" s="25"/>
      <c r="C103" s="11"/>
      <c r="D103" s="11"/>
      <c r="E103" s="11"/>
      <c r="F103" s="11"/>
      <c r="G103" s="11"/>
    </row>
    <row r="104" spans="1:7" x14ac:dyDescent="0.3">
      <c r="A104" s="29"/>
      <c r="B104" s="25"/>
      <c r="C104" s="11"/>
      <c r="D104" s="11"/>
      <c r="E104" s="11"/>
      <c r="F104" s="11"/>
      <c r="G104" s="11"/>
    </row>
    <row r="105" spans="1:7" x14ac:dyDescent="0.3">
      <c r="A105" s="29"/>
      <c r="B105" s="25"/>
      <c r="C105" s="11"/>
      <c r="D105" s="11"/>
      <c r="E105" s="11"/>
      <c r="F105" s="11"/>
      <c r="G105" s="11"/>
    </row>
    <row r="106" spans="1:7" x14ac:dyDescent="0.3">
      <c r="A106" s="29"/>
      <c r="B106" s="25"/>
      <c r="C106" s="11"/>
      <c r="D106" s="11"/>
      <c r="E106" s="11"/>
      <c r="F106" s="11"/>
      <c r="G106" s="11"/>
    </row>
    <row r="107" spans="1:7" x14ac:dyDescent="0.3">
      <c r="A107" s="29"/>
      <c r="B107" s="25"/>
      <c r="C107" s="11"/>
      <c r="D107" s="11"/>
      <c r="E107" s="11"/>
      <c r="F107" s="11"/>
      <c r="G107" s="11"/>
    </row>
    <row r="108" spans="1:7" x14ac:dyDescent="0.3">
      <c r="A108" s="29"/>
      <c r="B108" s="25"/>
      <c r="C108" s="11"/>
      <c r="D108" s="11"/>
      <c r="E108" s="11"/>
      <c r="F108" s="11"/>
      <c r="G108" s="11"/>
    </row>
    <row r="109" spans="1:7" x14ac:dyDescent="0.3">
      <c r="A109" s="29"/>
      <c r="B109" s="25"/>
      <c r="C109" s="11"/>
      <c r="D109" s="11"/>
      <c r="E109" s="11"/>
      <c r="F109" s="11"/>
      <c r="G109" s="11"/>
    </row>
    <row r="110" spans="1:7" x14ac:dyDescent="0.3">
      <c r="A110" s="29"/>
      <c r="B110" s="25"/>
      <c r="C110" s="11"/>
      <c r="D110" s="11"/>
      <c r="E110" s="11"/>
      <c r="F110" s="11"/>
      <c r="G110" s="11"/>
    </row>
    <row r="111" spans="1:7" x14ac:dyDescent="0.3">
      <c r="A111" s="29"/>
      <c r="B111" s="25"/>
      <c r="C111" s="11"/>
      <c r="D111" s="11"/>
      <c r="E111" s="11"/>
      <c r="F111" s="11"/>
      <c r="G111" s="11"/>
    </row>
    <row r="112" spans="1:7" x14ac:dyDescent="0.3">
      <c r="A112" s="29"/>
      <c r="B112" s="25"/>
      <c r="C112" s="11"/>
      <c r="D112" s="11"/>
      <c r="E112" s="11"/>
      <c r="F112" s="11"/>
      <c r="G112" s="11"/>
    </row>
    <row r="113" spans="1:7" x14ac:dyDescent="0.3">
      <c r="A113" s="29"/>
      <c r="B113" s="25"/>
      <c r="C113" s="11"/>
      <c r="D113" s="11"/>
      <c r="E113" s="11"/>
      <c r="F113" s="11"/>
      <c r="G113" s="11"/>
    </row>
    <row r="114" spans="1:7" x14ac:dyDescent="0.3">
      <c r="A114" s="29"/>
      <c r="B114" s="25"/>
      <c r="C114" s="11"/>
      <c r="D114" s="11"/>
      <c r="E114" s="11"/>
      <c r="F114" s="11"/>
      <c r="G114" s="11"/>
    </row>
    <row r="115" spans="1:7" x14ac:dyDescent="0.3">
      <c r="A115" s="29"/>
      <c r="B115" s="25"/>
      <c r="C115" s="11"/>
      <c r="D115" s="11"/>
      <c r="E115" s="11"/>
      <c r="F115" s="11"/>
      <c r="G115" s="11"/>
    </row>
    <row r="116" spans="1:7" x14ac:dyDescent="0.3">
      <c r="A116" s="29"/>
      <c r="B116" s="25"/>
      <c r="C116" s="11"/>
      <c r="D116" s="11"/>
      <c r="E116" s="11"/>
      <c r="F116" s="11"/>
      <c r="G116" s="11"/>
    </row>
    <row r="117" spans="1:7" x14ac:dyDescent="0.3">
      <c r="A117" s="29"/>
      <c r="B117" s="25"/>
      <c r="C117" s="11"/>
      <c r="D117" s="11"/>
      <c r="E117" s="11"/>
      <c r="F117" s="11"/>
      <c r="G117" s="11"/>
    </row>
    <row r="118" spans="1:7" x14ac:dyDescent="0.3">
      <c r="A118" s="29"/>
      <c r="B118" s="25"/>
      <c r="C118" s="11"/>
      <c r="D118" s="11"/>
      <c r="E118" s="11"/>
      <c r="F118" s="11"/>
      <c r="G118" s="11"/>
    </row>
    <row r="119" spans="1:7" x14ac:dyDescent="0.3">
      <c r="A119" s="29"/>
      <c r="B119" s="25"/>
      <c r="C119" s="11"/>
      <c r="D119" s="11"/>
      <c r="E119" s="11"/>
      <c r="F119" s="11"/>
      <c r="G119" s="11"/>
    </row>
    <row r="120" spans="1:7" x14ac:dyDescent="0.3">
      <c r="A120" s="29"/>
      <c r="B120" s="25"/>
      <c r="C120" s="11"/>
      <c r="D120" s="11"/>
      <c r="E120" s="11"/>
      <c r="F120" s="11"/>
      <c r="G120" s="11"/>
    </row>
    <row r="121" spans="1:7" x14ac:dyDescent="0.3">
      <c r="A121" s="29"/>
      <c r="B121" s="25"/>
      <c r="C121" s="11"/>
      <c r="D121" s="11"/>
      <c r="E121" s="11"/>
      <c r="F121" s="11"/>
      <c r="G121" s="11"/>
    </row>
    <row r="122" spans="1:7" x14ac:dyDescent="0.3">
      <c r="A122" s="29"/>
      <c r="B122" s="25"/>
      <c r="C122" s="11"/>
      <c r="D122" s="11"/>
      <c r="E122" s="11"/>
      <c r="F122" s="11"/>
      <c r="G122" s="11"/>
    </row>
    <row r="123" spans="1:7" x14ac:dyDescent="0.3">
      <c r="A123" s="29"/>
      <c r="B123" s="25"/>
      <c r="C123" s="11"/>
      <c r="D123" s="11"/>
      <c r="E123" s="11"/>
      <c r="F123" s="11"/>
      <c r="G123" s="11"/>
    </row>
    <row r="124" spans="1:7" x14ac:dyDescent="0.3">
      <c r="A124" s="29"/>
      <c r="B124" s="25"/>
      <c r="C124" s="11"/>
      <c r="D124" s="11"/>
      <c r="E124" s="11"/>
      <c r="F124" s="11"/>
      <c r="G124" s="11"/>
    </row>
    <row r="125" spans="1:7" x14ac:dyDescent="0.3">
      <c r="A125" s="29"/>
      <c r="B125" s="25"/>
      <c r="C125" s="11"/>
      <c r="D125" s="11"/>
      <c r="E125" s="11"/>
      <c r="F125" s="11"/>
      <c r="G125" s="11"/>
    </row>
    <row r="126" spans="1:7" x14ac:dyDescent="0.3">
      <c r="A126" s="29"/>
      <c r="B126" s="25"/>
      <c r="C126" s="11"/>
      <c r="D126" s="11"/>
      <c r="E126" s="11"/>
      <c r="F126" s="11"/>
      <c r="G126" s="11"/>
    </row>
    <row r="127" spans="1:7" x14ac:dyDescent="0.3">
      <c r="A127" s="29"/>
      <c r="B127" s="25"/>
      <c r="C127" s="11"/>
      <c r="D127" s="11"/>
      <c r="E127" s="11"/>
      <c r="F127" s="11"/>
      <c r="G127" s="11"/>
    </row>
    <row r="128" spans="1:7" x14ac:dyDescent="0.3">
      <c r="A128" s="29"/>
      <c r="B128" s="25"/>
      <c r="C128" s="11"/>
      <c r="D128" s="11"/>
      <c r="E128" s="11"/>
      <c r="F128" s="11"/>
      <c r="G128" s="11"/>
    </row>
    <row r="129" spans="1:7" x14ac:dyDescent="0.3">
      <c r="A129" s="29"/>
      <c r="B129" s="25"/>
      <c r="C129" s="11"/>
      <c r="D129" s="11"/>
      <c r="E129" s="11"/>
      <c r="F129" s="11"/>
      <c r="G129" s="11"/>
    </row>
    <row r="130" spans="1:7" x14ac:dyDescent="0.3">
      <c r="A130" s="29"/>
      <c r="B130" s="25"/>
      <c r="C130" s="11"/>
      <c r="D130" s="11"/>
      <c r="E130" s="11"/>
      <c r="F130" s="11"/>
      <c r="G130" s="11"/>
    </row>
    <row r="131" spans="1:7" x14ac:dyDescent="0.3">
      <c r="A131" s="29"/>
      <c r="B131" s="25"/>
      <c r="C131" s="11"/>
      <c r="D131" s="11"/>
      <c r="E131" s="11"/>
      <c r="F131" s="11"/>
      <c r="G131" s="11"/>
    </row>
    <row r="132" spans="1:7" x14ac:dyDescent="0.3">
      <c r="A132" s="29"/>
      <c r="B132" s="25"/>
      <c r="C132" s="11"/>
      <c r="D132" s="11"/>
      <c r="E132" s="11"/>
      <c r="F132" s="11"/>
      <c r="G132" s="11"/>
    </row>
    <row r="133" spans="1:7" x14ac:dyDescent="0.3">
      <c r="A133" s="29"/>
      <c r="B133" s="25"/>
      <c r="C133" s="11"/>
      <c r="D133" s="11"/>
      <c r="E133" s="11"/>
      <c r="F133" s="11"/>
      <c r="G133" s="11"/>
    </row>
    <row r="134" spans="1:7" x14ac:dyDescent="0.3">
      <c r="A134" s="29"/>
      <c r="B134" s="25"/>
      <c r="C134" s="11"/>
      <c r="D134" s="11"/>
      <c r="E134" s="11"/>
      <c r="F134" s="11"/>
      <c r="G134" s="11"/>
    </row>
    <row r="135" spans="1:7" x14ac:dyDescent="0.3">
      <c r="A135" s="29"/>
      <c r="B135" s="25"/>
      <c r="C135" s="11"/>
      <c r="D135" s="11"/>
      <c r="E135" s="11"/>
      <c r="F135" s="11"/>
      <c r="G135" s="11"/>
    </row>
    <row r="136" spans="1:7" x14ac:dyDescent="0.3">
      <c r="A136" s="29"/>
      <c r="B136" s="25"/>
      <c r="C136" s="11"/>
      <c r="D136" s="11"/>
      <c r="E136" s="11"/>
      <c r="F136" s="11"/>
      <c r="G136" s="11"/>
    </row>
    <row r="137" spans="1:7" x14ac:dyDescent="0.3">
      <c r="A137" s="29"/>
      <c r="B137" s="25"/>
      <c r="C137" s="11"/>
      <c r="D137" s="11"/>
      <c r="E137" s="11"/>
      <c r="F137" s="11"/>
      <c r="G137" s="11"/>
    </row>
    <row r="138" spans="1:7" x14ac:dyDescent="0.3">
      <c r="A138" s="29"/>
      <c r="B138" s="25"/>
      <c r="C138" s="11"/>
      <c r="D138" s="11"/>
      <c r="E138" s="11"/>
      <c r="F138" s="11"/>
      <c r="G138" s="11"/>
    </row>
    <row r="139" spans="1:7" x14ac:dyDescent="0.3">
      <c r="A139" s="29"/>
      <c r="B139" s="25"/>
      <c r="C139" s="11"/>
      <c r="D139" s="11"/>
      <c r="E139" s="11"/>
      <c r="F139" s="11"/>
      <c r="G139" s="11"/>
    </row>
    <row r="140" spans="1:7" x14ac:dyDescent="0.3">
      <c r="A140" s="29"/>
      <c r="B140" s="25"/>
      <c r="C140" s="11"/>
      <c r="D140" s="11"/>
      <c r="E140" s="11"/>
      <c r="F140" s="11"/>
      <c r="G140" s="11"/>
    </row>
    <row r="141" spans="1:7" x14ac:dyDescent="0.3">
      <c r="A141" s="29"/>
      <c r="B141" s="25"/>
      <c r="C141" s="11"/>
      <c r="D141" s="11"/>
      <c r="E141" s="11"/>
      <c r="F141" s="11"/>
      <c r="G141" s="11"/>
    </row>
    <row r="142" spans="1:7" x14ac:dyDescent="0.3">
      <c r="A142" s="29"/>
      <c r="B142" s="25"/>
      <c r="C142" s="11"/>
      <c r="D142" s="11"/>
      <c r="E142" s="11"/>
      <c r="F142" s="11"/>
      <c r="G142" s="11"/>
    </row>
    <row r="143" spans="1:7" x14ac:dyDescent="0.3">
      <c r="A143" s="29"/>
      <c r="B143" s="25"/>
      <c r="C143" s="11"/>
      <c r="D143" s="11"/>
      <c r="E143" s="11"/>
      <c r="F143" s="11"/>
      <c r="G143" s="11"/>
    </row>
    <row r="144" spans="1:7" x14ac:dyDescent="0.3">
      <c r="A144" s="29"/>
      <c r="B144" s="25"/>
      <c r="C144" s="11"/>
      <c r="D144" s="11"/>
      <c r="E144" s="11"/>
      <c r="F144" s="11"/>
      <c r="G144" s="11"/>
    </row>
    <row r="145" spans="1:7" x14ac:dyDescent="0.3">
      <c r="A145" s="29"/>
      <c r="B145" s="25"/>
      <c r="C145" s="11"/>
      <c r="D145" s="11"/>
      <c r="E145" s="11"/>
      <c r="F145" s="11"/>
      <c r="G145" s="11"/>
    </row>
    <row r="146" spans="1:7" x14ac:dyDescent="0.3">
      <c r="A146" s="29"/>
      <c r="B146" s="25"/>
      <c r="C146" s="11"/>
      <c r="D146" s="11"/>
      <c r="E146" s="11"/>
      <c r="F146" s="11"/>
      <c r="G146" s="11"/>
    </row>
    <row r="147" spans="1:7" x14ac:dyDescent="0.3">
      <c r="A147" s="29"/>
      <c r="B147" s="25"/>
      <c r="C147" s="11"/>
      <c r="D147" s="11"/>
      <c r="E147" s="11"/>
      <c r="F147" s="11"/>
      <c r="G147" s="11"/>
    </row>
    <row r="148" spans="1:7" x14ac:dyDescent="0.3">
      <c r="A148" s="29"/>
      <c r="B148" s="25"/>
      <c r="C148" s="11"/>
      <c r="D148" s="11"/>
      <c r="E148" s="11"/>
      <c r="F148" s="11"/>
      <c r="G148" s="11"/>
    </row>
    <row r="149" spans="1:7" x14ac:dyDescent="0.3">
      <c r="A149" s="29"/>
      <c r="B149" s="25"/>
      <c r="C149" s="11"/>
      <c r="D149" s="11"/>
      <c r="E149" s="11"/>
      <c r="F149" s="11"/>
      <c r="G149" s="11"/>
    </row>
    <row r="150" spans="1:7" x14ac:dyDescent="0.3">
      <c r="A150" s="29"/>
      <c r="B150" s="25"/>
      <c r="C150" s="11"/>
      <c r="D150" s="11"/>
      <c r="E150" s="11"/>
      <c r="F150" s="11"/>
      <c r="G150" s="11"/>
    </row>
    <row r="151" spans="1:7" x14ac:dyDescent="0.3">
      <c r="A151" s="29"/>
      <c r="B151" s="25"/>
      <c r="C151" s="11"/>
      <c r="D151" s="11"/>
      <c r="E151" s="11"/>
      <c r="F151" s="11"/>
      <c r="G151" s="11"/>
    </row>
    <row r="152" spans="1:7" x14ac:dyDescent="0.3">
      <c r="A152" s="29"/>
      <c r="B152" s="25"/>
      <c r="C152" s="11"/>
      <c r="D152" s="11"/>
      <c r="E152" s="11"/>
      <c r="F152" s="11"/>
      <c r="G152" s="11"/>
    </row>
    <row r="153" spans="1:7" x14ac:dyDescent="0.3">
      <c r="A153" s="29"/>
      <c r="B153" s="25"/>
      <c r="C153" s="11"/>
      <c r="D153" s="11"/>
      <c r="E153" s="11"/>
      <c r="F153" s="11"/>
      <c r="G153" s="11"/>
    </row>
    <row r="154" spans="1:7" x14ac:dyDescent="0.3">
      <c r="A154" s="29"/>
      <c r="B154" s="25"/>
      <c r="C154" s="11"/>
      <c r="D154" s="11"/>
      <c r="E154" s="11"/>
      <c r="F154" s="11"/>
      <c r="G154" s="11"/>
    </row>
    <row r="155" spans="1:7" x14ac:dyDescent="0.3">
      <c r="A155" s="29"/>
      <c r="B155" s="25"/>
      <c r="C155" s="11"/>
      <c r="D155" s="11"/>
      <c r="E155" s="11"/>
      <c r="F155" s="11"/>
      <c r="G155" s="11"/>
    </row>
    <row r="156" spans="1:7" x14ac:dyDescent="0.3">
      <c r="A156" s="29"/>
      <c r="B156" s="25"/>
      <c r="C156" s="11"/>
      <c r="D156" s="11"/>
      <c r="E156" s="11"/>
      <c r="F156" s="11"/>
      <c r="G156" s="11"/>
    </row>
    <row r="157" spans="1:7" x14ac:dyDescent="0.3">
      <c r="A157" s="29"/>
      <c r="B157" s="25"/>
      <c r="C157" s="11"/>
      <c r="D157" s="11"/>
      <c r="E157" s="11"/>
      <c r="F157" s="11"/>
      <c r="G157" s="11"/>
    </row>
    <row r="158" spans="1:7" x14ac:dyDescent="0.3">
      <c r="A158" s="29"/>
      <c r="B158" s="25"/>
      <c r="C158" s="11"/>
      <c r="D158" s="11"/>
      <c r="E158" s="11"/>
      <c r="F158" s="11"/>
      <c r="G158" s="11"/>
    </row>
    <row r="159" spans="1:7" x14ac:dyDescent="0.3">
      <c r="A159" s="29"/>
      <c r="B159" s="25"/>
      <c r="C159" s="11"/>
      <c r="D159" s="11"/>
      <c r="E159" s="11"/>
      <c r="F159" s="11"/>
      <c r="G159" s="11"/>
    </row>
    <row r="160" spans="1:7" x14ac:dyDescent="0.3">
      <c r="A160" s="29"/>
      <c r="B160" s="25"/>
      <c r="C160" s="11"/>
      <c r="D160" s="11"/>
      <c r="E160" s="11"/>
      <c r="F160" s="11"/>
      <c r="G160" s="11"/>
    </row>
    <row r="161" spans="1:7" x14ac:dyDescent="0.3">
      <c r="A161" s="29"/>
      <c r="B161" s="25"/>
      <c r="C161" s="11"/>
      <c r="D161" s="11"/>
      <c r="E161" s="11"/>
      <c r="F161" s="11"/>
      <c r="G161" s="11"/>
    </row>
    <row r="162" spans="1:7" x14ac:dyDescent="0.3">
      <c r="A162" s="29"/>
      <c r="B162" s="25"/>
      <c r="C162" s="11"/>
      <c r="D162" s="11"/>
      <c r="E162" s="11"/>
      <c r="F162" s="11"/>
      <c r="G162" s="11"/>
    </row>
    <row r="163" spans="1:7" x14ac:dyDescent="0.3">
      <c r="A163" s="29"/>
      <c r="B163" s="25"/>
      <c r="C163" s="11"/>
      <c r="D163" s="11"/>
      <c r="E163" s="11"/>
      <c r="F163" s="11"/>
      <c r="G163" s="11"/>
    </row>
    <row r="164" spans="1:7" x14ac:dyDescent="0.3">
      <c r="A164" s="29"/>
      <c r="B164" s="25"/>
      <c r="C164" s="11"/>
      <c r="D164" s="11"/>
      <c r="E164" s="11"/>
      <c r="F164" s="11"/>
      <c r="G164" s="11"/>
    </row>
    <row r="165" spans="1:7" x14ac:dyDescent="0.3">
      <c r="A165" s="29"/>
      <c r="B165" s="25"/>
      <c r="C165" s="11"/>
      <c r="D165" s="11"/>
      <c r="E165" s="11"/>
      <c r="F165" s="11"/>
      <c r="G165" s="11"/>
    </row>
    <row r="166" spans="1:7" x14ac:dyDescent="0.3">
      <c r="A166" s="29"/>
      <c r="B166" s="25"/>
      <c r="C166" s="11"/>
      <c r="D166" s="11"/>
      <c r="E166" s="11"/>
      <c r="F166" s="11"/>
      <c r="G166" s="11"/>
    </row>
    <row r="167" spans="1:7" x14ac:dyDescent="0.3">
      <c r="A167" s="29"/>
      <c r="B167" s="25"/>
      <c r="C167" s="11"/>
      <c r="D167" s="11"/>
      <c r="E167" s="11"/>
      <c r="F167" s="11"/>
      <c r="G167" s="11"/>
    </row>
    <row r="168" spans="1:7" x14ac:dyDescent="0.3">
      <c r="A168" s="29"/>
      <c r="B168" s="25"/>
      <c r="C168" s="11"/>
      <c r="D168" s="11"/>
      <c r="E168" s="11"/>
      <c r="F168" s="11"/>
      <c r="G168" s="11"/>
    </row>
    <row r="169" spans="1:7" x14ac:dyDescent="0.3">
      <c r="A169" s="29"/>
      <c r="B169" s="25"/>
      <c r="C169" s="11"/>
      <c r="D169" s="11"/>
      <c r="E169" s="11"/>
      <c r="F169" s="11"/>
      <c r="G169" s="11"/>
    </row>
    <row r="170" spans="1:7" x14ac:dyDescent="0.3">
      <c r="A170" s="29"/>
      <c r="B170" s="25"/>
      <c r="C170" s="11"/>
      <c r="D170" s="11"/>
      <c r="E170" s="11"/>
      <c r="F170" s="11"/>
      <c r="G170" s="11"/>
    </row>
    <row r="171" spans="1:7" x14ac:dyDescent="0.3">
      <c r="A171" s="29"/>
      <c r="B171" s="25"/>
      <c r="C171" s="11"/>
      <c r="D171" s="11"/>
      <c r="E171" s="11"/>
      <c r="F171" s="11"/>
      <c r="G171" s="11"/>
    </row>
    <row r="172" spans="1:7" x14ac:dyDescent="0.3">
      <c r="A172" s="29"/>
      <c r="B172" s="25"/>
      <c r="C172" s="11"/>
      <c r="D172" s="11"/>
      <c r="E172" s="11"/>
      <c r="F172" s="11"/>
      <c r="G172" s="11"/>
    </row>
    <row r="173" spans="1:7" x14ac:dyDescent="0.3">
      <c r="A173" s="29"/>
      <c r="B173" s="25"/>
      <c r="C173" s="11"/>
      <c r="D173" s="11"/>
      <c r="E173" s="11"/>
      <c r="F173" s="11"/>
      <c r="G173" s="11"/>
    </row>
    <row r="174" spans="1:7" x14ac:dyDescent="0.3">
      <c r="A174" s="29"/>
      <c r="B174" s="25"/>
      <c r="C174" s="11"/>
      <c r="D174" s="11"/>
      <c r="E174" s="11"/>
      <c r="F174" s="11"/>
      <c r="G174" s="11"/>
    </row>
    <row r="175" spans="1:7" x14ac:dyDescent="0.3">
      <c r="A175" s="29"/>
      <c r="B175" s="25"/>
      <c r="C175" s="11"/>
      <c r="D175" s="11"/>
      <c r="E175" s="11"/>
      <c r="F175" s="11"/>
      <c r="G175" s="11"/>
    </row>
    <row r="176" spans="1:7" x14ac:dyDescent="0.3">
      <c r="A176" s="29"/>
      <c r="B176" s="25"/>
      <c r="C176" s="11"/>
      <c r="D176" s="11"/>
      <c r="E176" s="11"/>
      <c r="F176" s="11"/>
      <c r="G176" s="11"/>
    </row>
    <row r="177" spans="1:7" x14ac:dyDescent="0.3">
      <c r="A177" s="29"/>
      <c r="B177" s="25"/>
      <c r="C177" s="11"/>
      <c r="D177" s="11"/>
      <c r="E177" s="11"/>
      <c r="F177" s="11"/>
      <c r="G177" s="11"/>
    </row>
    <row r="178" spans="1:7" x14ac:dyDescent="0.3">
      <c r="A178" s="29"/>
      <c r="B178" s="25"/>
      <c r="C178" s="11"/>
      <c r="D178" s="11"/>
      <c r="E178" s="11"/>
      <c r="F178" s="11"/>
      <c r="G178" s="11"/>
    </row>
    <row r="179" spans="1:7" x14ac:dyDescent="0.3">
      <c r="A179" s="29"/>
      <c r="B179" s="25"/>
      <c r="C179" s="11"/>
      <c r="D179" s="11"/>
      <c r="E179" s="11"/>
      <c r="F179" s="11"/>
      <c r="G179" s="11"/>
    </row>
    <row r="180" spans="1:7" x14ac:dyDescent="0.3">
      <c r="A180" s="29"/>
      <c r="B180" s="25"/>
      <c r="C180" s="11"/>
      <c r="D180" s="11"/>
      <c r="E180" s="11"/>
      <c r="F180" s="11"/>
      <c r="G180" s="11"/>
    </row>
    <row r="181" spans="1:7" x14ac:dyDescent="0.3">
      <c r="A181" s="29"/>
      <c r="B181" s="25"/>
      <c r="C181" s="11"/>
      <c r="D181" s="11"/>
      <c r="E181" s="11"/>
      <c r="F181" s="11"/>
      <c r="G181" s="11"/>
    </row>
    <row r="182" spans="1:7" x14ac:dyDescent="0.3">
      <c r="A182" s="29"/>
      <c r="B182" s="25"/>
      <c r="C182" s="11"/>
      <c r="D182" s="11"/>
      <c r="E182" s="11"/>
      <c r="F182" s="11"/>
      <c r="G182" s="11"/>
    </row>
    <row r="183" spans="1:7" x14ac:dyDescent="0.3">
      <c r="A183" s="29"/>
      <c r="B183" s="25"/>
      <c r="C183" s="11"/>
      <c r="D183" s="11"/>
      <c r="E183" s="11"/>
      <c r="F183" s="11"/>
      <c r="G183" s="11"/>
    </row>
    <row r="184" spans="1:7" x14ac:dyDescent="0.3">
      <c r="A184" s="29"/>
      <c r="B184" s="25"/>
      <c r="C184" s="11"/>
      <c r="D184" s="11"/>
      <c r="E184" s="11"/>
      <c r="F184" s="11"/>
      <c r="G184" s="11"/>
    </row>
    <row r="185" spans="1:7" x14ac:dyDescent="0.3">
      <c r="A185" s="29"/>
      <c r="B185" s="25"/>
      <c r="C185" s="11"/>
      <c r="D185" s="11"/>
      <c r="E185" s="11"/>
      <c r="F185" s="11"/>
      <c r="G185" s="11"/>
    </row>
    <row r="186" spans="1:7" x14ac:dyDescent="0.3">
      <c r="A186" s="29"/>
      <c r="B186" s="25"/>
      <c r="C186" s="11"/>
      <c r="D186" s="11"/>
      <c r="E186" s="11"/>
      <c r="F186" s="11"/>
      <c r="G186" s="11"/>
    </row>
    <row r="187" spans="1:7" x14ac:dyDescent="0.3">
      <c r="A187" s="29"/>
      <c r="B187" s="25"/>
      <c r="C187" s="11"/>
      <c r="D187" s="11"/>
      <c r="E187" s="11"/>
      <c r="F187" s="11"/>
      <c r="G187" s="11"/>
    </row>
    <row r="188" spans="1:7" x14ac:dyDescent="0.3">
      <c r="A188" s="29"/>
      <c r="B188" s="25"/>
      <c r="C188" s="11"/>
      <c r="D188" s="11"/>
      <c r="E188" s="11"/>
      <c r="F188" s="11"/>
      <c r="G188" s="11"/>
    </row>
    <row r="189" spans="1:7" x14ac:dyDescent="0.3">
      <c r="A189" s="29"/>
      <c r="B189" s="25"/>
      <c r="C189" s="11"/>
      <c r="D189" s="11"/>
      <c r="E189" s="11"/>
      <c r="F189" s="11"/>
      <c r="G189" s="11"/>
    </row>
    <row r="190" spans="1:7" x14ac:dyDescent="0.3">
      <c r="A190" s="29"/>
      <c r="B190" s="25"/>
      <c r="C190" s="11"/>
      <c r="D190" s="11"/>
      <c r="E190" s="11"/>
      <c r="F190" s="11"/>
      <c r="G190" s="11"/>
    </row>
    <row r="191" spans="1:7" x14ac:dyDescent="0.3">
      <c r="A191" s="29"/>
      <c r="B191" s="25"/>
      <c r="C191" s="11"/>
      <c r="D191" s="11"/>
      <c r="E191" s="11"/>
      <c r="F191" s="11"/>
      <c r="G191" s="11"/>
    </row>
    <row r="192" spans="1:7" x14ac:dyDescent="0.3">
      <c r="A192" s="29"/>
      <c r="B192" s="25"/>
      <c r="C192" s="11"/>
      <c r="D192" s="11"/>
      <c r="E192" s="11"/>
      <c r="F192" s="11"/>
      <c r="G192" s="11"/>
    </row>
    <row r="193" spans="1:7" x14ac:dyDescent="0.3">
      <c r="A193" s="29"/>
      <c r="B193" s="25"/>
      <c r="C193" s="11"/>
      <c r="D193" s="11"/>
      <c r="E193" s="11"/>
      <c r="F193" s="11"/>
      <c r="G193" s="11"/>
    </row>
    <row r="194" spans="1:7" x14ac:dyDescent="0.3">
      <c r="A194" s="29"/>
      <c r="B194" s="25"/>
      <c r="C194" s="11"/>
      <c r="D194" s="11"/>
      <c r="E194" s="11"/>
      <c r="F194" s="11"/>
      <c r="G194" s="11"/>
    </row>
    <row r="195" spans="1:7" x14ac:dyDescent="0.3">
      <c r="A195" s="29"/>
      <c r="B195" s="25"/>
      <c r="C195" s="11"/>
      <c r="D195" s="11"/>
      <c r="E195" s="11"/>
      <c r="F195" s="11"/>
      <c r="G195" s="11"/>
    </row>
    <row r="196" spans="1:7" x14ac:dyDescent="0.3">
      <c r="A196" s="29"/>
      <c r="B196" s="25"/>
      <c r="C196" s="11"/>
      <c r="D196" s="11"/>
      <c r="E196" s="11"/>
      <c r="F196" s="11"/>
      <c r="G196" s="11"/>
    </row>
    <row r="197" spans="1:7" x14ac:dyDescent="0.3">
      <c r="A197" s="29"/>
      <c r="B197" s="25"/>
      <c r="C197" s="11"/>
      <c r="D197" s="11"/>
      <c r="E197" s="11"/>
      <c r="F197" s="11"/>
      <c r="G197" s="11"/>
    </row>
    <row r="198" spans="1:7" x14ac:dyDescent="0.3">
      <c r="A198" s="29"/>
      <c r="B198" s="25"/>
      <c r="C198" s="11"/>
      <c r="D198" s="11"/>
      <c r="E198" s="11"/>
      <c r="F198" s="11"/>
      <c r="G198" s="11"/>
    </row>
    <row r="199" spans="1:7" x14ac:dyDescent="0.3">
      <c r="A199" s="29"/>
      <c r="B199" s="25"/>
      <c r="C199" s="11"/>
      <c r="D199" s="11"/>
      <c r="E199" s="11"/>
      <c r="F199" s="11"/>
      <c r="G199" s="11"/>
    </row>
    <row r="200" spans="1:7" x14ac:dyDescent="0.3">
      <c r="A200" s="29"/>
      <c r="B200" s="25"/>
      <c r="C200" s="11"/>
      <c r="D200" s="11"/>
      <c r="E200" s="11"/>
      <c r="F200" s="11"/>
      <c r="G200" s="11"/>
    </row>
    <row r="201" spans="1:7" x14ac:dyDescent="0.3">
      <c r="A201" s="29"/>
      <c r="B201" s="25"/>
      <c r="C201" s="11"/>
      <c r="D201" s="11"/>
      <c r="E201" s="11"/>
      <c r="F201" s="11"/>
      <c r="G201" s="11"/>
    </row>
    <row r="202" spans="1:7" x14ac:dyDescent="0.3">
      <c r="A202" s="29"/>
      <c r="B202" s="25"/>
      <c r="C202" s="11"/>
      <c r="D202" s="11"/>
      <c r="E202" s="11"/>
      <c r="F202" s="11"/>
      <c r="G202" s="11"/>
    </row>
    <row r="203" spans="1:7" x14ac:dyDescent="0.3">
      <c r="A203" s="29"/>
      <c r="B203" s="25"/>
      <c r="C203" s="11"/>
      <c r="D203" s="11"/>
      <c r="E203" s="11"/>
      <c r="F203" s="11"/>
      <c r="G203" s="11"/>
    </row>
    <row r="204" spans="1:7" x14ac:dyDescent="0.3">
      <c r="A204" s="29"/>
      <c r="B204" s="25"/>
      <c r="C204" s="11"/>
      <c r="D204" s="11"/>
      <c r="E204" s="11"/>
      <c r="F204" s="11"/>
      <c r="G204" s="11"/>
    </row>
    <row r="205" spans="1:7" x14ac:dyDescent="0.3">
      <c r="A205" s="29"/>
      <c r="B205" s="25"/>
      <c r="C205" s="11"/>
      <c r="D205" s="11"/>
      <c r="E205" s="11"/>
      <c r="F205" s="11"/>
      <c r="G205" s="11"/>
    </row>
    <row r="206" spans="1:7" x14ac:dyDescent="0.3">
      <c r="A206" s="29"/>
      <c r="B206" s="25"/>
      <c r="C206" s="11"/>
      <c r="D206" s="11"/>
      <c r="E206" s="11"/>
      <c r="F206" s="11"/>
      <c r="G206" s="11"/>
    </row>
    <row r="207" spans="1:7" x14ac:dyDescent="0.3">
      <c r="A207" s="29"/>
      <c r="B207" s="25"/>
      <c r="C207" s="11"/>
      <c r="D207" s="11"/>
      <c r="E207" s="11"/>
      <c r="F207" s="11"/>
      <c r="G207" s="11"/>
    </row>
    <row r="208" spans="1:7" x14ac:dyDescent="0.3">
      <c r="A208" s="29"/>
      <c r="B208" s="25"/>
      <c r="C208" s="11"/>
      <c r="D208" s="11"/>
      <c r="E208" s="11"/>
      <c r="F208" s="11"/>
      <c r="G208" s="11"/>
    </row>
    <row r="209" spans="1:7" x14ac:dyDescent="0.3">
      <c r="A209" s="29"/>
      <c r="B209" s="25"/>
      <c r="C209" s="11"/>
      <c r="D209" s="11"/>
      <c r="E209" s="11"/>
      <c r="F209" s="11"/>
      <c r="G209" s="11"/>
    </row>
    <row r="210" spans="1:7" x14ac:dyDescent="0.3">
      <c r="A210" s="29"/>
      <c r="B210" s="25"/>
      <c r="C210" s="11"/>
      <c r="D210" s="11"/>
      <c r="E210" s="11"/>
      <c r="F210" s="11"/>
      <c r="G210" s="11"/>
    </row>
    <row r="211" spans="1:7" x14ac:dyDescent="0.3">
      <c r="A211" s="29"/>
      <c r="B211" s="25"/>
      <c r="C211" s="11"/>
      <c r="D211" s="11"/>
      <c r="E211" s="11"/>
      <c r="F211" s="11"/>
      <c r="G211" s="11"/>
    </row>
    <row r="212" spans="1:7" x14ac:dyDescent="0.3">
      <c r="A212" s="29"/>
      <c r="B212" s="25"/>
      <c r="C212" s="11"/>
      <c r="D212" s="11"/>
      <c r="E212" s="11"/>
      <c r="F212" s="11"/>
      <c r="G212" s="11"/>
    </row>
    <row r="213" spans="1:7" x14ac:dyDescent="0.3">
      <c r="A213" s="29"/>
      <c r="B213" s="25"/>
      <c r="C213" s="11"/>
      <c r="D213" s="11"/>
      <c r="E213" s="11"/>
      <c r="F213" s="11"/>
      <c r="G213" s="11"/>
    </row>
    <row r="214" spans="1:7" x14ac:dyDescent="0.3">
      <c r="A214" s="29"/>
      <c r="B214" s="25"/>
      <c r="C214" s="11"/>
      <c r="D214" s="11"/>
      <c r="E214" s="11"/>
      <c r="F214" s="11"/>
      <c r="G214" s="11"/>
    </row>
    <row r="215" spans="1:7" x14ac:dyDescent="0.3">
      <c r="A215" s="29"/>
      <c r="B215" s="25"/>
      <c r="C215" s="11"/>
      <c r="D215" s="11"/>
      <c r="E215" s="11"/>
      <c r="F215" s="11"/>
      <c r="G215" s="11"/>
    </row>
    <row r="216" spans="1:7" x14ac:dyDescent="0.3">
      <c r="A216" s="29"/>
      <c r="B216" s="25"/>
      <c r="C216" s="11"/>
      <c r="D216" s="11"/>
      <c r="E216" s="11"/>
      <c r="F216" s="11"/>
      <c r="G216" s="11"/>
    </row>
    <row r="217" spans="1:7" x14ac:dyDescent="0.3">
      <c r="A217" s="29"/>
      <c r="B217" s="25"/>
      <c r="C217" s="11"/>
      <c r="D217" s="11"/>
      <c r="E217" s="11"/>
      <c r="F217" s="11"/>
      <c r="G217" s="11"/>
    </row>
    <row r="218" spans="1:7" x14ac:dyDescent="0.3">
      <c r="A218" s="29"/>
      <c r="B218" s="25"/>
      <c r="C218" s="11"/>
      <c r="D218" s="11"/>
      <c r="E218" s="11"/>
      <c r="F218" s="11"/>
      <c r="G218" s="11"/>
    </row>
    <row r="219" spans="1:7" x14ac:dyDescent="0.3">
      <c r="A219" s="29"/>
      <c r="B219" s="25"/>
      <c r="C219" s="11"/>
      <c r="D219" s="11"/>
      <c r="E219" s="11"/>
      <c r="F219" s="11"/>
      <c r="G219" s="11"/>
    </row>
    <row r="220" spans="1:7" x14ac:dyDescent="0.3">
      <c r="A220" s="29"/>
      <c r="B220" s="25"/>
      <c r="C220" s="11"/>
      <c r="D220" s="11"/>
      <c r="E220" s="11"/>
      <c r="F220" s="11"/>
      <c r="G220" s="11"/>
    </row>
    <row r="221" spans="1:7" x14ac:dyDescent="0.3">
      <c r="A221" s="29"/>
      <c r="B221" s="25"/>
      <c r="C221" s="11"/>
      <c r="D221" s="11"/>
      <c r="E221" s="11"/>
      <c r="F221" s="11"/>
      <c r="G221" s="11"/>
    </row>
    <row r="222" spans="1:7" x14ac:dyDescent="0.3">
      <c r="A222" s="29"/>
      <c r="B222" s="25"/>
      <c r="C222" s="11"/>
      <c r="D222" s="11"/>
      <c r="E222" s="11"/>
      <c r="F222" s="11"/>
      <c r="G222" s="11"/>
    </row>
    <row r="223" spans="1:7" x14ac:dyDescent="0.3">
      <c r="A223" s="29"/>
      <c r="B223" s="25"/>
      <c r="C223" s="11"/>
      <c r="D223" s="11"/>
      <c r="E223" s="11"/>
      <c r="F223" s="11"/>
      <c r="G223" s="11"/>
    </row>
    <row r="224" spans="1:7" x14ac:dyDescent="0.3">
      <c r="A224" s="29"/>
      <c r="B224" s="25"/>
      <c r="C224" s="11"/>
      <c r="D224" s="11"/>
      <c r="E224" s="11"/>
      <c r="F224" s="11"/>
      <c r="G224" s="11"/>
    </row>
    <row r="225" spans="1:7" x14ac:dyDescent="0.3">
      <c r="A225" s="29"/>
      <c r="B225" s="25"/>
      <c r="C225" s="11"/>
      <c r="D225" s="11"/>
      <c r="E225" s="11"/>
      <c r="F225" s="11"/>
      <c r="G225" s="11"/>
    </row>
    <row r="226" spans="1:7" x14ac:dyDescent="0.3">
      <c r="A226" s="29"/>
      <c r="B226" s="25"/>
      <c r="C226" s="11"/>
      <c r="D226" s="11"/>
      <c r="E226" s="11"/>
      <c r="F226" s="11"/>
      <c r="G226" s="11"/>
    </row>
    <row r="227" spans="1:7" x14ac:dyDescent="0.3">
      <c r="A227" s="29"/>
      <c r="B227" s="25"/>
      <c r="C227" s="11"/>
      <c r="D227" s="11"/>
      <c r="E227" s="11"/>
      <c r="F227" s="11"/>
      <c r="G227" s="11"/>
    </row>
    <row r="228" spans="1:7" x14ac:dyDescent="0.3">
      <c r="A228" s="29"/>
      <c r="B228" s="25"/>
      <c r="C228" s="11"/>
      <c r="D228" s="11"/>
      <c r="E228" s="11"/>
      <c r="F228" s="11"/>
      <c r="G228" s="11"/>
    </row>
    <row r="229" spans="1:7" x14ac:dyDescent="0.3">
      <c r="A229" s="29"/>
      <c r="B229" s="25"/>
      <c r="C229" s="11"/>
      <c r="D229" s="11"/>
      <c r="E229" s="11"/>
      <c r="F229" s="11"/>
      <c r="G229" s="11"/>
    </row>
    <row r="230" spans="1:7" x14ac:dyDescent="0.3">
      <c r="A230" s="29"/>
      <c r="B230" s="25"/>
      <c r="C230" s="11"/>
      <c r="D230" s="11"/>
      <c r="E230" s="11"/>
      <c r="F230" s="11"/>
      <c r="G230" s="11"/>
    </row>
    <row r="231" spans="1:7" x14ac:dyDescent="0.3">
      <c r="A231" s="29"/>
      <c r="B231" s="25"/>
      <c r="C231" s="11"/>
      <c r="D231" s="11"/>
      <c r="E231" s="11"/>
      <c r="F231" s="11"/>
      <c r="G231" s="11"/>
    </row>
    <row r="232" spans="1:7" x14ac:dyDescent="0.3">
      <c r="A232" s="29"/>
      <c r="B232" s="25"/>
      <c r="C232" s="11"/>
      <c r="D232" s="11"/>
      <c r="E232" s="11"/>
      <c r="F232" s="11"/>
      <c r="G232" s="11"/>
    </row>
    <row r="233" spans="1:7" x14ac:dyDescent="0.3">
      <c r="A233" s="29"/>
      <c r="B233" s="25"/>
      <c r="C233" s="11"/>
      <c r="D233" s="11"/>
      <c r="E233" s="11"/>
      <c r="F233" s="11"/>
      <c r="G233" s="11"/>
    </row>
    <row r="234" spans="1:7" x14ac:dyDescent="0.3">
      <c r="A234" s="29"/>
      <c r="B234" s="25"/>
      <c r="C234" s="11"/>
      <c r="D234" s="11"/>
      <c r="E234" s="11"/>
      <c r="F234" s="11"/>
      <c r="G234" s="11"/>
    </row>
    <row r="235" spans="1:7" x14ac:dyDescent="0.3">
      <c r="A235" s="29"/>
      <c r="B235" s="25"/>
      <c r="C235" s="11"/>
      <c r="D235" s="11"/>
      <c r="E235" s="11"/>
      <c r="F235" s="11"/>
      <c r="G235" s="11"/>
    </row>
    <row r="236" spans="1:7" x14ac:dyDescent="0.3">
      <c r="A236" s="29"/>
      <c r="B236" s="25"/>
      <c r="C236" s="11"/>
      <c r="D236" s="11"/>
      <c r="E236" s="11"/>
      <c r="F236" s="11"/>
      <c r="G236" s="11"/>
    </row>
    <row r="237" spans="1:7" x14ac:dyDescent="0.3">
      <c r="A237" s="29"/>
      <c r="B237" s="25"/>
      <c r="C237" s="11"/>
      <c r="D237" s="11"/>
      <c r="E237" s="11"/>
      <c r="F237" s="11"/>
      <c r="G237" s="11"/>
    </row>
    <row r="238" spans="1:7" x14ac:dyDescent="0.3">
      <c r="A238" s="29"/>
      <c r="B238" s="25"/>
      <c r="C238" s="11"/>
      <c r="D238" s="11"/>
      <c r="E238" s="11"/>
      <c r="F238" s="11"/>
      <c r="G238" s="11"/>
    </row>
    <row r="239" spans="1:7" x14ac:dyDescent="0.3">
      <c r="A239" s="29"/>
      <c r="B239" s="25"/>
      <c r="C239" s="11"/>
      <c r="D239" s="11"/>
      <c r="E239" s="11"/>
      <c r="F239" s="11"/>
      <c r="G239" s="11"/>
    </row>
    <row r="240" spans="1:7" x14ac:dyDescent="0.3">
      <c r="A240" s="29"/>
      <c r="B240" s="25"/>
      <c r="C240" s="11"/>
      <c r="D240" s="11"/>
      <c r="E240" s="11"/>
      <c r="F240" s="11"/>
      <c r="G240" s="11"/>
    </row>
    <row r="241" spans="1:7" x14ac:dyDescent="0.3">
      <c r="A241" s="29"/>
      <c r="B241" s="25"/>
      <c r="C241" s="11"/>
      <c r="D241" s="11"/>
      <c r="E241" s="11"/>
      <c r="F241" s="11"/>
      <c r="G241" s="11"/>
    </row>
    <row r="242" spans="1:7" x14ac:dyDescent="0.3">
      <c r="A242" s="29"/>
      <c r="B242" s="25"/>
      <c r="C242" s="11"/>
      <c r="D242" s="11"/>
      <c r="E242" s="11"/>
      <c r="F242" s="11"/>
      <c r="G242" s="11"/>
    </row>
    <row r="243" spans="1:7" x14ac:dyDescent="0.3">
      <c r="A243" s="29"/>
      <c r="B243" s="25"/>
      <c r="C243" s="11"/>
      <c r="D243" s="11"/>
      <c r="E243" s="11"/>
      <c r="F243" s="11"/>
      <c r="G243" s="11"/>
    </row>
    <row r="244" spans="1:7" x14ac:dyDescent="0.3">
      <c r="A244" s="29"/>
      <c r="B244" s="25"/>
      <c r="C244" s="11"/>
      <c r="D244" s="11"/>
      <c r="E244" s="11"/>
      <c r="F244" s="11"/>
      <c r="G244" s="11"/>
    </row>
    <row r="245" spans="1:7" x14ac:dyDescent="0.3">
      <c r="A245" s="29"/>
      <c r="B245" s="25"/>
      <c r="C245" s="11"/>
      <c r="D245" s="11"/>
      <c r="E245" s="11"/>
      <c r="F245" s="11"/>
      <c r="G245" s="11"/>
    </row>
    <row r="246" spans="1:7" x14ac:dyDescent="0.3">
      <c r="A246" s="29"/>
      <c r="B246" s="25"/>
      <c r="C246" s="11"/>
      <c r="D246" s="11"/>
      <c r="E246" s="11"/>
      <c r="F246" s="11"/>
      <c r="G246" s="11"/>
    </row>
    <row r="247" spans="1:7" x14ac:dyDescent="0.3">
      <c r="A247" s="29"/>
      <c r="B247" s="25"/>
      <c r="C247" s="11"/>
      <c r="D247" s="11"/>
      <c r="E247" s="11"/>
      <c r="F247" s="11"/>
      <c r="G247" s="11"/>
    </row>
    <row r="248" spans="1:7" x14ac:dyDescent="0.3">
      <c r="A248" s="29"/>
      <c r="B248" s="25"/>
      <c r="C248" s="11"/>
      <c r="D248" s="11"/>
      <c r="E248" s="11"/>
      <c r="F248" s="11"/>
      <c r="G248" s="11"/>
    </row>
    <row r="249" spans="1:7" x14ac:dyDescent="0.3">
      <c r="A249" s="29"/>
      <c r="B249" s="25"/>
      <c r="C249" s="11"/>
      <c r="D249" s="11"/>
      <c r="E249" s="11"/>
      <c r="F249" s="11"/>
      <c r="G249" s="11"/>
    </row>
    <row r="250" spans="1:7" x14ac:dyDescent="0.3">
      <c r="A250" s="29"/>
      <c r="B250" s="25"/>
      <c r="C250" s="11"/>
      <c r="D250" s="11"/>
      <c r="E250" s="11"/>
      <c r="F250" s="11"/>
      <c r="G250" s="11"/>
    </row>
    <row r="251" spans="1:7" x14ac:dyDescent="0.3">
      <c r="A251" s="29"/>
      <c r="B251" s="25"/>
      <c r="C251" s="11"/>
      <c r="D251" s="11"/>
      <c r="E251" s="11"/>
      <c r="F251" s="11"/>
      <c r="G251" s="11"/>
    </row>
    <row r="252" spans="1:7" x14ac:dyDescent="0.3">
      <c r="A252" s="29"/>
      <c r="B252" s="25"/>
      <c r="C252" s="11"/>
      <c r="D252" s="11"/>
      <c r="E252" s="11"/>
      <c r="F252" s="11"/>
      <c r="G252" s="11"/>
    </row>
    <row r="253" spans="1:7" x14ac:dyDescent="0.3">
      <c r="A253" s="29"/>
      <c r="B253" s="25"/>
      <c r="C253" s="11"/>
      <c r="D253" s="11"/>
      <c r="E253" s="11"/>
      <c r="F253" s="11"/>
      <c r="G253" s="11"/>
    </row>
    <row r="254" spans="1:7" x14ac:dyDescent="0.3">
      <c r="A254" s="29"/>
      <c r="B254" s="25"/>
      <c r="C254" s="11"/>
      <c r="D254" s="11"/>
      <c r="E254" s="11"/>
      <c r="F254" s="11"/>
      <c r="G254" s="11"/>
    </row>
    <row r="255" spans="1:7" x14ac:dyDescent="0.3">
      <c r="A255" s="29"/>
      <c r="B255" s="25"/>
      <c r="C255" s="11"/>
      <c r="D255" s="11"/>
      <c r="E255" s="11"/>
      <c r="F255" s="11"/>
      <c r="G255" s="11"/>
    </row>
    <row r="256" spans="1:7" x14ac:dyDescent="0.3">
      <c r="A256" s="29"/>
      <c r="B256" s="25"/>
      <c r="C256" s="11"/>
      <c r="D256" s="11"/>
      <c r="E256" s="11"/>
      <c r="F256" s="11"/>
      <c r="G256" s="11"/>
    </row>
    <row r="257" spans="1:7" x14ac:dyDescent="0.3">
      <c r="A257" s="29"/>
      <c r="B257" s="25"/>
      <c r="C257" s="11"/>
      <c r="D257" s="11"/>
      <c r="E257" s="11"/>
      <c r="F257" s="11"/>
      <c r="G257" s="11"/>
    </row>
    <row r="258" spans="1:7" x14ac:dyDescent="0.3">
      <c r="A258" s="29"/>
      <c r="B258" s="25"/>
      <c r="C258" s="11"/>
      <c r="D258" s="11"/>
      <c r="E258" s="11"/>
      <c r="F258" s="11"/>
      <c r="G258" s="11"/>
    </row>
    <row r="259" spans="1:7" x14ac:dyDescent="0.3">
      <c r="A259" s="29"/>
      <c r="B259" s="25"/>
      <c r="C259" s="11"/>
      <c r="D259" s="11"/>
      <c r="E259" s="11"/>
      <c r="F259" s="11"/>
      <c r="G259" s="11"/>
    </row>
    <row r="260" spans="1:7" x14ac:dyDescent="0.3">
      <c r="A260" s="29"/>
      <c r="B260" s="25"/>
      <c r="C260" s="11"/>
      <c r="D260" s="11"/>
      <c r="E260" s="11"/>
      <c r="F260" s="11"/>
      <c r="G260" s="11"/>
    </row>
    <row r="261" spans="1:7" x14ac:dyDescent="0.3">
      <c r="A261" s="29"/>
      <c r="B261" s="25"/>
      <c r="C261" s="11"/>
      <c r="D261" s="11"/>
      <c r="E261" s="11"/>
      <c r="F261" s="11"/>
      <c r="G261" s="11"/>
    </row>
    <row r="262" spans="1:7" x14ac:dyDescent="0.3">
      <c r="A262" s="29"/>
      <c r="B262" s="25"/>
      <c r="C262" s="11"/>
      <c r="D262" s="11"/>
      <c r="E262" s="11"/>
      <c r="F262" s="11"/>
      <c r="G262" s="11"/>
    </row>
    <row r="263" spans="1:7" x14ac:dyDescent="0.3">
      <c r="A263" s="29"/>
      <c r="B263" s="25"/>
      <c r="C263" s="11"/>
      <c r="D263" s="11"/>
      <c r="E263" s="11"/>
      <c r="F263" s="11"/>
      <c r="G263" s="11"/>
    </row>
    <row r="264" spans="1:7" x14ac:dyDescent="0.3">
      <c r="A264" s="29"/>
      <c r="B264" s="25"/>
      <c r="C264" s="11"/>
      <c r="D264" s="11"/>
      <c r="E264" s="11"/>
      <c r="F264" s="11"/>
      <c r="G264" s="11"/>
    </row>
    <row r="265" spans="1:7" x14ac:dyDescent="0.3">
      <c r="A265" s="29"/>
      <c r="B265" s="25"/>
      <c r="C265" s="11"/>
      <c r="D265" s="11"/>
      <c r="E265" s="11"/>
      <c r="F265" s="11"/>
      <c r="G265" s="11"/>
    </row>
    <row r="266" spans="1:7" x14ac:dyDescent="0.3">
      <c r="A266" s="29"/>
      <c r="B266" s="25"/>
      <c r="C266" s="11"/>
      <c r="D266" s="11"/>
      <c r="E266" s="11"/>
      <c r="F266" s="11"/>
      <c r="G266" s="11"/>
    </row>
    <row r="267" spans="1:7" x14ac:dyDescent="0.3">
      <c r="A267" s="29"/>
      <c r="B267" s="25"/>
      <c r="C267" s="11"/>
      <c r="D267" s="11"/>
      <c r="E267" s="11"/>
      <c r="F267" s="11"/>
      <c r="G267" s="11"/>
    </row>
    <row r="268" spans="1:7" x14ac:dyDescent="0.3">
      <c r="A268" s="29"/>
      <c r="B268" s="25"/>
      <c r="C268" s="11"/>
      <c r="D268" s="11"/>
      <c r="E268" s="11"/>
      <c r="F268" s="11"/>
      <c r="G268" s="11"/>
    </row>
    <row r="269" spans="1:7" x14ac:dyDescent="0.3">
      <c r="A269" s="29"/>
      <c r="B269" s="25"/>
      <c r="C269" s="11"/>
      <c r="D269" s="11"/>
      <c r="E269" s="11"/>
      <c r="F269" s="11"/>
      <c r="G269" s="11"/>
    </row>
    <row r="270" spans="1:7" x14ac:dyDescent="0.3">
      <c r="A270" s="29"/>
      <c r="B270" s="25"/>
      <c r="C270" s="11"/>
      <c r="D270" s="11"/>
      <c r="E270" s="11"/>
      <c r="F270" s="11"/>
      <c r="G270" s="11"/>
    </row>
    <row r="271" spans="1:7" x14ac:dyDescent="0.3">
      <c r="A271" s="29"/>
      <c r="B271" s="25"/>
      <c r="C271" s="11"/>
      <c r="D271" s="11"/>
      <c r="E271" s="11"/>
      <c r="F271" s="11"/>
      <c r="G271" s="11"/>
    </row>
    <row r="272" spans="1:7" x14ac:dyDescent="0.3">
      <c r="A272" s="29"/>
      <c r="B272" s="25"/>
      <c r="C272" s="11"/>
      <c r="D272" s="11"/>
      <c r="E272" s="11"/>
      <c r="F272" s="11"/>
      <c r="G272" s="11"/>
    </row>
    <row r="273" spans="1:7" x14ac:dyDescent="0.3">
      <c r="A273" s="29"/>
      <c r="B273" s="25"/>
      <c r="C273" s="11"/>
      <c r="D273" s="11"/>
      <c r="E273" s="11"/>
      <c r="F273" s="11"/>
      <c r="G273" s="11"/>
    </row>
    <row r="274" spans="1:7" x14ac:dyDescent="0.3">
      <c r="A274" s="29"/>
      <c r="B274" s="25"/>
      <c r="C274" s="11"/>
      <c r="D274" s="11"/>
      <c r="E274" s="11"/>
      <c r="F274" s="11"/>
      <c r="G274" s="11"/>
    </row>
    <row r="275" spans="1:7" x14ac:dyDescent="0.3">
      <c r="A275" s="29"/>
      <c r="B275" s="25"/>
      <c r="C275" s="11"/>
      <c r="D275" s="11"/>
      <c r="E275" s="11"/>
      <c r="F275" s="11"/>
      <c r="G275" s="11"/>
    </row>
    <row r="276" spans="1:7" x14ac:dyDescent="0.3">
      <c r="A276" s="29"/>
      <c r="B276" s="25"/>
      <c r="C276" s="11"/>
      <c r="D276" s="11"/>
      <c r="E276" s="11"/>
      <c r="F276" s="11"/>
      <c r="G276" s="11"/>
    </row>
    <row r="277" spans="1:7" x14ac:dyDescent="0.3">
      <c r="A277" s="29"/>
      <c r="B277" s="25"/>
      <c r="C277" s="11"/>
      <c r="D277" s="11"/>
      <c r="E277" s="11"/>
      <c r="F277" s="11"/>
      <c r="G277" s="11"/>
    </row>
    <row r="278" spans="1:7" x14ac:dyDescent="0.3">
      <c r="A278" s="29"/>
      <c r="B278" s="25"/>
      <c r="C278" s="11"/>
      <c r="D278" s="11"/>
      <c r="E278" s="11"/>
      <c r="F278" s="11"/>
      <c r="G278" s="11"/>
    </row>
    <row r="279" spans="1:7" x14ac:dyDescent="0.3">
      <c r="A279" s="29"/>
      <c r="B279" s="25"/>
      <c r="C279" s="11"/>
      <c r="D279" s="11"/>
      <c r="E279" s="11"/>
      <c r="F279" s="11"/>
      <c r="G279" s="11"/>
    </row>
    <row r="280" spans="1:7" x14ac:dyDescent="0.3">
      <c r="A280" s="29"/>
      <c r="B280" s="25"/>
      <c r="C280" s="11"/>
      <c r="D280" s="11"/>
      <c r="E280" s="11"/>
      <c r="F280" s="11"/>
      <c r="G280" s="11"/>
    </row>
    <row r="281" spans="1:7" x14ac:dyDescent="0.3">
      <c r="A281" s="29"/>
      <c r="B281" s="25"/>
      <c r="C281" s="11"/>
      <c r="D281" s="11"/>
      <c r="E281" s="11"/>
      <c r="F281" s="11"/>
      <c r="G281" s="11"/>
    </row>
    <row r="282" spans="1:7" x14ac:dyDescent="0.3">
      <c r="A282" s="29"/>
      <c r="B282" s="25"/>
      <c r="C282" s="11"/>
      <c r="D282" s="11"/>
      <c r="E282" s="11"/>
      <c r="F282" s="11"/>
      <c r="G282" s="11"/>
    </row>
    <row r="283" spans="1:7" x14ac:dyDescent="0.3">
      <c r="A283" s="29"/>
      <c r="B283" s="25"/>
      <c r="C283" s="11"/>
      <c r="D283" s="11"/>
      <c r="E283" s="11"/>
      <c r="F283" s="11"/>
      <c r="G283" s="11"/>
    </row>
    <row r="284" spans="1:7" x14ac:dyDescent="0.3">
      <c r="A284" s="29"/>
      <c r="B284" s="25"/>
      <c r="C284" s="11"/>
      <c r="D284" s="11"/>
      <c r="E284" s="11"/>
      <c r="F284" s="11"/>
      <c r="G284" s="11"/>
    </row>
    <row r="285" spans="1:7" x14ac:dyDescent="0.3">
      <c r="A285" s="29"/>
      <c r="B285" s="25"/>
      <c r="C285" s="11"/>
      <c r="D285" s="11"/>
      <c r="E285" s="11"/>
      <c r="F285" s="11"/>
      <c r="G285" s="11"/>
    </row>
    <row r="286" spans="1:7" x14ac:dyDescent="0.3">
      <c r="A286" s="29"/>
      <c r="B286" s="25"/>
      <c r="C286" s="11"/>
      <c r="D286" s="11"/>
      <c r="E286" s="11"/>
      <c r="F286" s="11"/>
      <c r="G286" s="11"/>
    </row>
    <row r="287" spans="1:7" x14ac:dyDescent="0.3">
      <c r="A287" s="29"/>
      <c r="B287" s="25"/>
      <c r="C287" s="11"/>
      <c r="D287" s="11"/>
      <c r="E287" s="11"/>
      <c r="F287" s="11"/>
      <c r="G287" s="11"/>
    </row>
    <row r="288" spans="1:7" x14ac:dyDescent="0.3">
      <c r="A288" s="29"/>
      <c r="B288" s="25"/>
      <c r="C288" s="11"/>
      <c r="D288" s="11"/>
      <c r="E288" s="11"/>
      <c r="F288" s="11"/>
      <c r="G288" s="11"/>
    </row>
    <row r="289" spans="1:7" x14ac:dyDescent="0.3">
      <c r="A289" s="29"/>
      <c r="B289" s="25"/>
      <c r="C289" s="11"/>
      <c r="D289" s="11"/>
      <c r="E289" s="11"/>
      <c r="F289" s="11"/>
      <c r="G289" s="11"/>
    </row>
    <row r="290" spans="1:7" x14ac:dyDescent="0.3">
      <c r="A290" s="29"/>
      <c r="B290" s="25"/>
      <c r="C290" s="11"/>
      <c r="D290" s="11"/>
      <c r="E290" s="11"/>
      <c r="F290" s="11"/>
      <c r="G290" s="11"/>
    </row>
    <row r="291" spans="1:7" x14ac:dyDescent="0.3">
      <c r="A291" s="29"/>
      <c r="B291" s="25"/>
      <c r="C291" s="11"/>
      <c r="D291" s="11"/>
      <c r="E291" s="11"/>
      <c r="F291" s="11"/>
      <c r="G291" s="11"/>
    </row>
    <row r="292" spans="1:7" x14ac:dyDescent="0.3">
      <c r="A292" s="29"/>
      <c r="B292" s="25"/>
      <c r="C292" s="11"/>
      <c r="D292" s="11"/>
      <c r="E292" s="11"/>
      <c r="F292" s="11"/>
      <c r="G292" s="11"/>
    </row>
    <row r="293" spans="1:7" x14ac:dyDescent="0.3">
      <c r="A293" s="29"/>
      <c r="B293" s="25"/>
      <c r="C293" s="11"/>
      <c r="D293" s="11"/>
      <c r="E293" s="11"/>
      <c r="F293" s="11"/>
      <c r="G293" s="11"/>
    </row>
    <row r="294" spans="1:7" x14ac:dyDescent="0.3">
      <c r="A294" s="29"/>
      <c r="B294" s="25"/>
      <c r="C294" s="11"/>
      <c r="D294" s="11"/>
      <c r="E294" s="11"/>
      <c r="F294" s="11"/>
      <c r="G294" s="11"/>
    </row>
    <row r="295" spans="1:7" x14ac:dyDescent="0.3">
      <c r="A295" s="29"/>
      <c r="B295" s="25"/>
      <c r="C295" s="11"/>
      <c r="D295" s="11"/>
      <c r="E295" s="11"/>
      <c r="F295" s="11"/>
      <c r="G295" s="11"/>
    </row>
    <row r="296" spans="1:7" x14ac:dyDescent="0.3">
      <c r="A296" s="29"/>
      <c r="B296" s="25"/>
      <c r="C296" s="11"/>
      <c r="D296" s="11"/>
      <c r="E296" s="11"/>
      <c r="F296" s="11"/>
      <c r="G296" s="11"/>
    </row>
    <row r="297" spans="1:7" x14ac:dyDescent="0.3">
      <c r="A297" s="29"/>
      <c r="B297" s="25"/>
      <c r="C297" s="11"/>
      <c r="D297" s="11"/>
      <c r="E297" s="11"/>
      <c r="F297" s="11"/>
      <c r="G297" s="11"/>
    </row>
    <row r="298" spans="1:7" x14ac:dyDescent="0.3">
      <c r="A298" s="29"/>
      <c r="B298" s="25"/>
      <c r="C298" s="11"/>
      <c r="D298" s="11"/>
      <c r="E298" s="11"/>
      <c r="F298" s="11"/>
      <c r="G298" s="11"/>
    </row>
    <row r="299" spans="1:7" x14ac:dyDescent="0.3">
      <c r="A299" s="29"/>
      <c r="B299" s="25"/>
      <c r="C299" s="11"/>
      <c r="D299" s="11"/>
      <c r="E299" s="11"/>
      <c r="F299" s="11"/>
      <c r="G299" s="11"/>
    </row>
    <row r="300" spans="1:7" x14ac:dyDescent="0.3">
      <c r="A300" s="29"/>
      <c r="B300" s="25"/>
      <c r="C300" s="11"/>
      <c r="D300" s="11"/>
      <c r="E300" s="11"/>
      <c r="F300" s="11"/>
      <c r="G300" s="11"/>
    </row>
    <row r="301" spans="1:7" x14ac:dyDescent="0.3">
      <c r="A301" s="29"/>
      <c r="B301" s="25"/>
      <c r="C301" s="11"/>
      <c r="D301" s="11"/>
      <c r="E301" s="11"/>
      <c r="F301" s="11"/>
      <c r="G301" s="11"/>
    </row>
    <row r="302" spans="1:7" x14ac:dyDescent="0.3">
      <c r="A302" s="29"/>
      <c r="B302" s="25"/>
      <c r="C302" s="11"/>
      <c r="D302" s="11"/>
      <c r="E302" s="11"/>
      <c r="F302" s="11"/>
      <c r="G302" s="11"/>
    </row>
    <row r="303" spans="1:7" x14ac:dyDescent="0.3">
      <c r="A303" s="29"/>
      <c r="B303" s="25"/>
      <c r="C303" s="11"/>
      <c r="D303" s="11"/>
      <c r="E303" s="11"/>
      <c r="F303" s="11"/>
      <c r="G303" s="11"/>
    </row>
    <row r="304" spans="1:7" x14ac:dyDescent="0.3">
      <c r="A304" s="29"/>
      <c r="B304" s="25"/>
      <c r="C304" s="11"/>
      <c r="D304" s="11"/>
      <c r="E304" s="11"/>
      <c r="F304" s="11"/>
      <c r="G304" s="11"/>
    </row>
    <row r="305" spans="1:7" x14ac:dyDescent="0.3">
      <c r="A305" s="29"/>
      <c r="B305" s="25"/>
      <c r="C305" s="11"/>
      <c r="D305" s="11"/>
      <c r="E305" s="11"/>
      <c r="F305" s="11"/>
      <c r="G305" s="11"/>
    </row>
    <row r="306" spans="1:7" x14ac:dyDescent="0.3">
      <c r="A306" s="29"/>
      <c r="B306" s="25"/>
      <c r="C306" s="11"/>
      <c r="D306" s="11"/>
      <c r="E306" s="11"/>
      <c r="F306" s="11"/>
      <c r="G306" s="11"/>
    </row>
    <row r="307" spans="1:7" x14ac:dyDescent="0.3">
      <c r="A307" s="29"/>
      <c r="B307" s="25"/>
      <c r="C307" s="11"/>
      <c r="D307" s="11"/>
      <c r="E307" s="11"/>
      <c r="F307" s="11"/>
      <c r="G307" s="11"/>
    </row>
    <row r="308" spans="1:7" x14ac:dyDescent="0.3">
      <c r="A308" s="29"/>
      <c r="B308" s="25"/>
      <c r="C308" s="11"/>
      <c r="D308" s="11"/>
      <c r="E308" s="11"/>
      <c r="F308" s="11"/>
      <c r="G308" s="11"/>
    </row>
    <row r="309" spans="1:7" x14ac:dyDescent="0.3">
      <c r="A309" s="29"/>
      <c r="B309" s="25"/>
      <c r="C309" s="11"/>
      <c r="D309" s="11"/>
      <c r="E309" s="11"/>
      <c r="F309" s="11"/>
      <c r="G309" s="11"/>
    </row>
    <row r="310" spans="1:7" x14ac:dyDescent="0.3">
      <c r="A310" s="29"/>
      <c r="B310" s="25"/>
      <c r="C310" s="11"/>
      <c r="D310" s="11"/>
      <c r="E310" s="11"/>
      <c r="F310" s="11"/>
      <c r="G310" s="11"/>
    </row>
    <row r="311" spans="1:7" x14ac:dyDescent="0.3">
      <c r="A311" s="29"/>
      <c r="B311" s="25"/>
      <c r="C311" s="11"/>
      <c r="D311" s="11"/>
      <c r="E311" s="11"/>
      <c r="F311" s="11"/>
      <c r="G311" s="11"/>
    </row>
    <row r="312" spans="1:7" x14ac:dyDescent="0.3">
      <c r="A312" s="29"/>
      <c r="B312" s="25"/>
      <c r="C312" s="11"/>
      <c r="D312" s="11"/>
      <c r="E312" s="11"/>
      <c r="F312" s="11"/>
      <c r="G312" s="11"/>
    </row>
    <row r="313" spans="1:7" x14ac:dyDescent="0.3">
      <c r="A313" s="29"/>
      <c r="B313" s="25"/>
      <c r="C313" s="11"/>
      <c r="D313" s="11"/>
      <c r="E313" s="11"/>
      <c r="F313" s="11"/>
      <c r="G313" s="11"/>
    </row>
    <row r="314" spans="1:7" x14ac:dyDescent="0.3">
      <c r="A314" s="29"/>
      <c r="B314" s="25"/>
      <c r="C314" s="11"/>
      <c r="D314" s="11"/>
      <c r="E314" s="11"/>
      <c r="F314" s="11"/>
      <c r="G314" s="11"/>
    </row>
    <row r="315" spans="1:7" x14ac:dyDescent="0.3">
      <c r="A315" s="29"/>
      <c r="B315" s="25"/>
      <c r="C315" s="11"/>
      <c r="D315" s="11"/>
      <c r="E315" s="11"/>
      <c r="F315" s="11"/>
      <c r="G315" s="11"/>
    </row>
    <row r="316" spans="1:7" x14ac:dyDescent="0.3">
      <c r="A316" s="29"/>
      <c r="B316" s="25"/>
      <c r="C316" s="11"/>
      <c r="D316" s="11"/>
      <c r="E316" s="11"/>
      <c r="F316" s="11"/>
      <c r="G316" s="11"/>
    </row>
    <row r="317" spans="1:7" x14ac:dyDescent="0.3">
      <c r="A317" s="29"/>
      <c r="B317" s="25"/>
      <c r="C317" s="11"/>
      <c r="D317" s="11"/>
      <c r="E317" s="11"/>
      <c r="F317" s="11"/>
      <c r="G317" s="11"/>
    </row>
    <row r="318" spans="1:7" x14ac:dyDescent="0.3">
      <c r="A318" s="29"/>
      <c r="B318" s="25"/>
      <c r="C318" s="11"/>
      <c r="D318" s="11"/>
      <c r="E318" s="11"/>
      <c r="F318" s="11"/>
      <c r="G318" s="11"/>
    </row>
    <row r="319" spans="1:7" x14ac:dyDescent="0.3">
      <c r="A319" s="29"/>
      <c r="B319" s="25"/>
      <c r="C319" s="11"/>
      <c r="D319" s="11"/>
      <c r="E319" s="11"/>
      <c r="F319" s="11"/>
      <c r="G319" s="11"/>
    </row>
    <row r="320" spans="1:7" x14ac:dyDescent="0.3">
      <c r="A320" s="29"/>
      <c r="B320" s="25"/>
      <c r="C320" s="11"/>
      <c r="D320" s="11"/>
      <c r="E320" s="11"/>
      <c r="F320" s="11"/>
      <c r="G320" s="11"/>
    </row>
    <row r="321" spans="1:7" x14ac:dyDescent="0.3">
      <c r="A321" s="29"/>
      <c r="B321" s="25"/>
      <c r="C321" s="11"/>
      <c r="D321" s="11"/>
      <c r="E321" s="11"/>
      <c r="F321" s="11"/>
      <c r="G321" s="11"/>
    </row>
    <row r="322" spans="1:7" x14ac:dyDescent="0.3">
      <c r="A322" s="29"/>
      <c r="B322" s="25"/>
      <c r="C322" s="11"/>
      <c r="D322" s="11"/>
      <c r="E322" s="11"/>
      <c r="F322" s="11"/>
      <c r="G322" s="11"/>
    </row>
    <row r="323" spans="1:7" x14ac:dyDescent="0.3">
      <c r="A323" s="29"/>
      <c r="B323" s="25"/>
      <c r="C323" s="11"/>
      <c r="D323" s="11"/>
      <c r="E323" s="11"/>
      <c r="F323" s="11"/>
      <c r="G323" s="11"/>
    </row>
    <row r="324" spans="1:7" x14ac:dyDescent="0.3">
      <c r="A324" s="29"/>
      <c r="B324" s="25"/>
      <c r="C324" s="11"/>
      <c r="D324" s="11"/>
      <c r="E324" s="11"/>
      <c r="F324" s="11"/>
      <c r="G324" s="11"/>
    </row>
    <row r="325" spans="1:7" x14ac:dyDescent="0.3">
      <c r="A325" s="29"/>
      <c r="B325" s="25"/>
      <c r="C325" s="11"/>
      <c r="D325" s="11"/>
      <c r="E325" s="11"/>
      <c r="F325" s="11"/>
      <c r="G325" s="11"/>
    </row>
    <row r="326" spans="1:7" x14ac:dyDescent="0.3">
      <c r="A326" s="29"/>
      <c r="B326" s="25"/>
      <c r="C326" s="11"/>
      <c r="D326" s="11"/>
      <c r="E326" s="11"/>
      <c r="F326" s="11"/>
      <c r="G326" s="11"/>
    </row>
    <row r="327" spans="1:7" x14ac:dyDescent="0.3">
      <c r="A327" s="29"/>
      <c r="B327" s="25"/>
      <c r="C327" s="11"/>
      <c r="D327" s="11"/>
      <c r="E327" s="11"/>
      <c r="F327" s="11"/>
      <c r="G327" s="11"/>
    </row>
    <row r="328" spans="1:7" x14ac:dyDescent="0.3">
      <c r="A328" s="29"/>
      <c r="B328" s="25"/>
      <c r="C328" s="11"/>
      <c r="D328" s="11"/>
      <c r="E328" s="11"/>
      <c r="F328" s="11"/>
      <c r="G328" s="11"/>
    </row>
    <row r="329" spans="1:7" x14ac:dyDescent="0.3">
      <c r="A329" s="29"/>
      <c r="B329" s="25"/>
      <c r="C329" s="11"/>
      <c r="D329" s="11"/>
      <c r="E329" s="11"/>
      <c r="F329" s="11"/>
      <c r="G329" s="11"/>
    </row>
    <row r="330" spans="1:7" x14ac:dyDescent="0.3">
      <c r="A330" s="29"/>
      <c r="B330" s="25"/>
      <c r="C330" s="11"/>
      <c r="D330" s="11"/>
      <c r="E330" s="11"/>
      <c r="F330" s="11"/>
      <c r="G330" s="11"/>
    </row>
    <row r="331" spans="1:7" x14ac:dyDescent="0.3">
      <c r="A331" s="29"/>
      <c r="B331" s="25"/>
      <c r="C331" s="11"/>
      <c r="D331" s="11"/>
      <c r="E331" s="11"/>
      <c r="F331" s="11"/>
      <c r="G331" s="11"/>
    </row>
    <row r="332" spans="1:7" x14ac:dyDescent="0.3">
      <c r="A332" s="29"/>
      <c r="B332" s="25"/>
      <c r="C332" s="11"/>
      <c r="D332" s="11"/>
      <c r="E332" s="11"/>
      <c r="F332" s="11"/>
      <c r="G332" s="11"/>
    </row>
    <row r="333" spans="1:7" x14ac:dyDescent="0.3">
      <c r="A333" s="29"/>
      <c r="B333" s="25"/>
      <c r="C333" s="11"/>
      <c r="D333" s="11"/>
      <c r="E333" s="11"/>
      <c r="F333" s="11"/>
      <c r="G333" s="11"/>
    </row>
    <row r="334" spans="1:7" x14ac:dyDescent="0.3">
      <c r="A334" s="29"/>
      <c r="B334" s="25"/>
      <c r="C334" s="11"/>
      <c r="D334" s="11"/>
      <c r="E334" s="11"/>
      <c r="F334" s="11"/>
      <c r="G334" s="11"/>
    </row>
    <row r="335" spans="1:7" x14ac:dyDescent="0.3">
      <c r="A335" s="29"/>
      <c r="B335" s="25"/>
      <c r="C335" s="11"/>
      <c r="D335" s="11"/>
      <c r="E335" s="11"/>
      <c r="F335" s="11"/>
      <c r="G335" s="11"/>
    </row>
    <row r="336" spans="1:7" x14ac:dyDescent="0.3">
      <c r="A336" s="29"/>
      <c r="B336" s="25"/>
      <c r="C336" s="11"/>
      <c r="D336" s="11"/>
      <c r="E336" s="11"/>
      <c r="F336" s="11"/>
      <c r="G336" s="11"/>
    </row>
    <row r="337" spans="1:7" x14ac:dyDescent="0.3">
      <c r="A337" s="29"/>
      <c r="B337" s="25"/>
      <c r="C337" s="11"/>
      <c r="D337" s="11"/>
      <c r="E337" s="11"/>
      <c r="F337" s="11"/>
      <c r="G337" s="11"/>
    </row>
    <row r="338" spans="1:7" x14ac:dyDescent="0.3">
      <c r="A338" s="29"/>
      <c r="B338" s="25"/>
      <c r="C338" s="11"/>
      <c r="D338" s="11"/>
      <c r="E338" s="11"/>
      <c r="F338" s="11"/>
      <c r="G338" s="11"/>
    </row>
    <row r="339" spans="1:7" x14ac:dyDescent="0.3">
      <c r="A339" s="29"/>
      <c r="B339" s="25"/>
      <c r="C339" s="11"/>
      <c r="D339" s="11"/>
      <c r="E339" s="11"/>
      <c r="F339" s="11"/>
      <c r="G339" s="11"/>
    </row>
    <row r="340" spans="1:7" x14ac:dyDescent="0.3">
      <c r="A340" s="29"/>
      <c r="B340" s="25"/>
      <c r="C340" s="11"/>
      <c r="D340" s="11"/>
      <c r="E340" s="11"/>
      <c r="F340" s="11"/>
      <c r="G340" s="11"/>
    </row>
    <row r="341" spans="1:7" x14ac:dyDescent="0.3">
      <c r="A341" s="29"/>
      <c r="B341" s="25"/>
      <c r="C341" s="11"/>
      <c r="D341" s="11"/>
      <c r="E341" s="11"/>
      <c r="F341" s="11"/>
      <c r="G341" s="11"/>
    </row>
    <row r="342" spans="1:7" x14ac:dyDescent="0.3">
      <c r="A342" s="29"/>
      <c r="B342" s="25"/>
      <c r="C342" s="11"/>
      <c r="D342" s="11"/>
      <c r="E342" s="11"/>
      <c r="F342" s="11"/>
      <c r="G342" s="11"/>
    </row>
    <row r="343" spans="1:7" x14ac:dyDescent="0.3">
      <c r="A343" s="29"/>
      <c r="B343" s="25"/>
      <c r="C343" s="11"/>
      <c r="D343" s="11"/>
      <c r="E343" s="11"/>
      <c r="F343" s="11"/>
      <c r="G343" s="11"/>
    </row>
    <row r="344" spans="1:7" x14ac:dyDescent="0.3">
      <c r="A344" s="29"/>
      <c r="B344" s="25"/>
      <c r="C344" s="11"/>
      <c r="D344" s="11"/>
      <c r="E344" s="11"/>
      <c r="F344" s="11"/>
      <c r="G344" s="11"/>
    </row>
    <row r="345" spans="1:7" x14ac:dyDescent="0.3">
      <c r="A345" s="29"/>
      <c r="B345" s="25"/>
      <c r="C345" s="11"/>
      <c r="D345" s="11"/>
      <c r="E345" s="11"/>
      <c r="F345" s="11"/>
      <c r="G345" s="11"/>
    </row>
    <row r="346" spans="1:7" x14ac:dyDescent="0.3">
      <c r="A346" s="29"/>
      <c r="B346" s="25"/>
      <c r="C346" s="11"/>
      <c r="D346" s="11"/>
      <c r="E346" s="11"/>
      <c r="F346" s="11"/>
      <c r="G346" s="11"/>
    </row>
    <row r="347" spans="1:7" x14ac:dyDescent="0.3">
      <c r="A347" s="29"/>
      <c r="B347" s="25"/>
      <c r="C347" s="11"/>
      <c r="D347" s="11"/>
      <c r="E347" s="11"/>
      <c r="F347" s="11"/>
      <c r="G347" s="11"/>
    </row>
    <row r="348" spans="1:7" x14ac:dyDescent="0.3">
      <c r="A348" s="29"/>
      <c r="B348" s="25"/>
      <c r="C348" s="11"/>
      <c r="D348" s="11"/>
      <c r="E348" s="11"/>
      <c r="F348" s="11"/>
      <c r="G348" s="11"/>
    </row>
    <row r="349" spans="1:7" x14ac:dyDescent="0.3">
      <c r="A349" s="29"/>
      <c r="B349" s="25"/>
      <c r="C349" s="11"/>
      <c r="D349" s="11"/>
      <c r="E349" s="11"/>
      <c r="F349" s="11"/>
      <c r="G349" s="11"/>
    </row>
    <row r="350" spans="1:7" x14ac:dyDescent="0.3">
      <c r="A350" s="29"/>
      <c r="B350" s="25"/>
      <c r="C350" s="11"/>
      <c r="D350" s="11"/>
      <c r="E350" s="11"/>
      <c r="F350" s="11"/>
      <c r="G350" s="11"/>
    </row>
    <row r="351" spans="1:7" x14ac:dyDescent="0.3">
      <c r="A351" s="29"/>
      <c r="B351" s="25"/>
      <c r="C351" s="11"/>
      <c r="D351" s="11"/>
      <c r="E351" s="11"/>
      <c r="F351" s="11"/>
      <c r="G351" s="11"/>
    </row>
    <row r="352" spans="1:7" x14ac:dyDescent="0.3">
      <c r="A352" s="29"/>
      <c r="B352" s="25"/>
      <c r="C352" s="11"/>
      <c r="D352" s="11"/>
      <c r="E352" s="11"/>
      <c r="F352" s="11"/>
      <c r="G352" s="11"/>
    </row>
    <row r="353" spans="1:7" x14ac:dyDescent="0.3">
      <c r="A353" s="29"/>
      <c r="B353" s="25"/>
      <c r="C353" s="11"/>
      <c r="D353" s="11"/>
      <c r="E353" s="11"/>
      <c r="F353" s="11"/>
      <c r="G353" s="11"/>
    </row>
    <row r="354" spans="1:7" x14ac:dyDescent="0.3">
      <c r="A354" s="29"/>
      <c r="B354" s="25"/>
      <c r="C354" s="11"/>
      <c r="D354" s="11"/>
      <c r="E354" s="11"/>
      <c r="F354" s="11"/>
      <c r="G354" s="11"/>
    </row>
    <row r="355" spans="1:7" x14ac:dyDescent="0.3">
      <c r="A355" s="29"/>
      <c r="B355" s="25"/>
      <c r="C355" s="11"/>
      <c r="D355" s="11"/>
      <c r="E355" s="11"/>
      <c r="F355" s="11"/>
      <c r="G355" s="11"/>
    </row>
    <row r="356" spans="1:7" x14ac:dyDescent="0.3">
      <c r="A356" s="29"/>
      <c r="B356" s="25"/>
      <c r="C356" s="11"/>
      <c r="D356" s="11"/>
      <c r="E356" s="11"/>
      <c r="F356" s="11"/>
      <c r="G356" s="11"/>
    </row>
    <row r="357" spans="1:7" x14ac:dyDescent="0.3">
      <c r="A357" s="29"/>
      <c r="B357" s="25"/>
      <c r="C357" s="11"/>
      <c r="D357" s="11"/>
      <c r="E357" s="11"/>
      <c r="F357" s="11"/>
      <c r="G357" s="11"/>
    </row>
    <row r="358" spans="1:7" x14ac:dyDescent="0.3">
      <c r="A358" s="29"/>
      <c r="B358" s="25"/>
      <c r="C358" s="11"/>
      <c r="D358" s="11"/>
      <c r="E358" s="11"/>
      <c r="F358" s="11"/>
      <c r="G358" s="11"/>
    </row>
    <row r="359" spans="1:7" x14ac:dyDescent="0.3">
      <c r="A359" s="29"/>
      <c r="B359" s="25"/>
      <c r="C359" s="11"/>
      <c r="D359" s="11"/>
      <c r="E359" s="11"/>
      <c r="F359" s="11"/>
      <c r="G359" s="11"/>
    </row>
    <row r="360" spans="1:7" x14ac:dyDescent="0.3">
      <c r="A360" s="29"/>
      <c r="B360" s="25"/>
      <c r="C360" s="11"/>
      <c r="D360" s="11"/>
      <c r="E360" s="11"/>
      <c r="F360" s="11"/>
      <c r="G360" s="11"/>
    </row>
    <row r="361" spans="1:7" x14ac:dyDescent="0.3">
      <c r="A361" s="29"/>
      <c r="B361" s="25"/>
      <c r="C361" s="11"/>
      <c r="D361" s="11"/>
      <c r="E361" s="11"/>
      <c r="F361" s="11"/>
      <c r="G361" s="11"/>
    </row>
    <row r="362" spans="1:7" x14ac:dyDescent="0.3">
      <c r="A362" s="29"/>
      <c r="B362" s="25"/>
      <c r="C362" s="11"/>
      <c r="D362" s="11"/>
      <c r="E362" s="11"/>
      <c r="F362" s="11"/>
      <c r="G362" s="11"/>
    </row>
    <row r="363" spans="1:7" x14ac:dyDescent="0.3">
      <c r="A363" s="29"/>
      <c r="B363" s="25"/>
      <c r="C363" s="11"/>
      <c r="D363" s="11"/>
      <c r="E363" s="11"/>
      <c r="F363" s="11"/>
      <c r="G363" s="11"/>
    </row>
    <row r="364" spans="1:7" x14ac:dyDescent="0.3">
      <c r="A364" s="29"/>
      <c r="B364" s="25"/>
      <c r="C364" s="11"/>
      <c r="D364" s="11"/>
      <c r="E364" s="11"/>
      <c r="F364" s="11"/>
      <c r="G364" s="11"/>
    </row>
    <row r="365" spans="1:7" x14ac:dyDescent="0.3">
      <c r="A365" s="29"/>
      <c r="B365" s="25"/>
      <c r="C365" s="11"/>
      <c r="D365" s="11"/>
      <c r="E365" s="11"/>
      <c r="F365" s="11"/>
      <c r="G365" s="11"/>
    </row>
    <row r="366" spans="1:7" x14ac:dyDescent="0.3">
      <c r="A366" s="29"/>
      <c r="B366" s="25"/>
      <c r="C366" s="11"/>
      <c r="D366" s="11"/>
      <c r="E366" s="11"/>
      <c r="F366" s="11"/>
      <c r="G366" s="11"/>
    </row>
    <row r="367" spans="1:7" x14ac:dyDescent="0.3">
      <c r="A367" s="29"/>
      <c r="B367" s="25"/>
      <c r="C367" s="11"/>
      <c r="D367" s="11"/>
      <c r="E367" s="11"/>
      <c r="F367" s="11"/>
      <c r="G367" s="11"/>
    </row>
    <row r="368" spans="1:7" x14ac:dyDescent="0.3">
      <c r="A368" s="29"/>
      <c r="B368" s="25"/>
      <c r="C368" s="11"/>
      <c r="D368" s="11"/>
      <c r="E368" s="11"/>
      <c r="F368" s="11"/>
      <c r="G368" s="11"/>
    </row>
    <row r="369" spans="1:7" x14ac:dyDescent="0.3">
      <c r="A369" s="29"/>
      <c r="B369" s="25"/>
      <c r="C369" s="11"/>
      <c r="D369" s="11"/>
      <c r="E369" s="11"/>
      <c r="F369" s="11"/>
      <c r="G369" s="11"/>
    </row>
    <row r="370" spans="1:7" x14ac:dyDescent="0.3">
      <c r="A370" s="29"/>
      <c r="B370" s="25"/>
      <c r="C370" s="11"/>
      <c r="D370" s="11"/>
      <c r="E370" s="11"/>
      <c r="F370" s="11"/>
      <c r="G370" s="11"/>
    </row>
    <row r="371" spans="1:7" x14ac:dyDescent="0.3">
      <c r="A371" s="29"/>
      <c r="B371" s="25"/>
      <c r="C371" s="11"/>
      <c r="D371" s="11"/>
      <c r="E371" s="11"/>
      <c r="F371" s="11"/>
      <c r="G371" s="11"/>
    </row>
    <row r="372" spans="1:7" x14ac:dyDescent="0.3">
      <c r="A372" s="29"/>
      <c r="B372" s="25"/>
      <c r="C372" s="11"/>
      <c r="D372" s="11"/>
      <c r="E372" s="11"/>
      <c r="F372" s="11"/>
      <c r="G372" s="11"/>
    </row>
    <row r="373" spans="1:7" x14ac:dyDescent="0.3">
      <c r="A373" s="29"/>
      <c r="B373" s="25"/>
      <c r="C373" s="11"/>
      <c r="D373" s="11"/>
      <c r="E373" s="11"/>
      <c r="F373" s="11"/>
      <c r="G373" s="11"/>
    </row>
    <row r="374" spans="1:7" x14ac:dyDescent="0.3">
      <c r="A374" s="29"/>
      <c r="B374" s="25"/>
      <c r="C374" s="11"/>
      <c r="D374" s="11"/>
      <c r="E374" s="11"/>
      <c r="F374" s="11"/>
      <c r="G374" s="11"/>
    </row>
    <row r="375" spans="1:7" x14ac:dyDescent="0.3">
      <c r="A375" s="29"/>
      <c r="B375" s="25"/>
      <c r="C375" s="11"/>
      <c r="D375" s="11"/>
      <c r="E375" s="11"/>
      <c r="F375" s="11"/>
      <c r="G375" s="11"/>
    </row>
    <row r="376" spans="1:7" x14ac:dyDescent="0.3">
      <c r="A376" s="29"/>
      <c r="B376" s="25"/>
      <c r="C376" s="11"/>
      <c r="D376" s="11"/>
      <c r="E376" s="11"/>
      <c r="F376" s="11"/>
      <c r="G376" s="11"/>
    </row>
    <row r="377" spans="1:7" x14ac:dyDescent="0.3">
      <c r="A377" s="29"/>
      <c r="B377" s="25"/>
      <c r="C377" s="11"/>
      <c r="D377" s="11"/>
      <c r="E377" s="11"/>
      <c r="F377" s="11"/>
      <c r="G377" s="11"/>
    </row>
    <row r="378" spans="1:7" x14ac:dyDescent="0.3">
      <c r="A378" s="29"/>
      <c r="B378" s="25"/>
      <c r="C378" s="11"/>
      <c r="D378" s="11"/>
      <c r="E378" s="11"/>
      <c r="F378" s="11"/>
      <c r="G378" s="11"/>
    </row>
    <row r="379" spans="1:7" x14ac:dyDescent="0.3">
      <c r="A379" s="29"/>
      <c r="B379" s="25"/>
      <c r="C379" s="11"/>
      <c r="D379" s="11"/>
      <c r="E379" s="11"/>
      <c r="F379" s="11"/>
      <c r="G379" s="11"/>
    </row>
    <row r="380" spans="1:7" x14ac:dyDescent="0.3">
      <c r="A380" s="29"/>
      <c r="B380" s="25"/>
      <c r="C380" s="11"/>
      <c r="D380" s="11"/>
      <c r="E380" s="11"/>
      <c r="F380" s="11"/>
      <c r="G380" s="11"/>
    </row>
    <row r="381" spans="1:7" x14ac:dyDescent="0.3">
      <c r="A381" s="29"/>
      <c r="B381" s="25"/>
      <c r="C381" s="11"/>
      <c r="D381" s="11"/>
      <c r="E381" s="11"/>
      <c r="F381" s="11"/>
      <c r="G381" s="11"/>
    </row>
    <row r="382" spans="1:7" x14ac:dyDescent="0.3">
      <c r="A382" s="29"/>
      <c r="B382" s="25"/>
      <c r="C382" s="11"/>
      <c r="D382" s="11"/>
      <c r="E382" s="11"/>
      <c r="F382" s="11"/>
      <c r="G382" s="11"/>
    </row>
    <row r="383" spans="1:7" x14ac:dyDescent="0.3">
      <c r="A383" s="29"/>
      <c r="B383" s="25"/>
      <c r="C383" s="11"/>
      <c r="D383" s="11"/>
      <c r="E383" s="11"/>
      <c r="F383" s="11"/>
      <c r="G383" s="11"/>
    </row>
    <row r="384" spans="1:7" x14ac:dyDescent="0.3">
      <c r="A384" s="29"/>
      <c r="B384" s="25"/>
      <c r="C384" s="11"/>
      <c r="D384" s="11"/>
      <c r="E384" s="11"/>
      <c r="F384" s="11"/>
      <c r="G384" s="11"/>
    </row>
    <row r="385" spans="1:7" x14ac:dyDescent="0.3">
      <c r="A385" s="29"/>
      <c r="B385" s="25"/>
      <c r="C385" s="11"/>
      <c r="D385" s="11"/>
      <c r="E385" s="11"/>
      <c r="F385" s="11"/>
      <c r="G385" s="11"/>
    </row>
    <row r="386" spans="1:7" x14ac:dyDescent="0.3">
      <c r="A386" s="29"/>
      <c r="B386" s="11"/>
      <c r="C386" s="25"/>
      <c r="D386" s="25"/>
      <c r="E386" s="11"/>
      <c r="F386" s="11"/>
      <c r="G386" s="11"/>
    </row>
    <row r="387" spans="1:7" x14ac:dyDescent="0.3">
      <c r="A387" s="11"/>
      <c r="B387" s="11"/>
      <c r="C387" s="11"/>
      <c r="D387" s="11"/>
      <c r="E387" s="11"/>
      <c r="F387" s="11"/>
      <c r="G387" s="11"/>
    </row>
    <row r="388" spans="1:7" x14ac:dyDescent="0.3">
      <c r="A388" s="11"/>
      <c r="B388" s="11"/>
      <c r="C388" s="11"/>
      <c r="D388" s="11"/>
      <c r="E388" s="11"/>
      <c r="F388" s="11"/>
      <c r="G388" s="11"/>
    </row>
    <row r="389" spans="1:7" x14ac:dyDescent="0.3">
      <c r="A389" s="11"/>
      <c r="B389" s="11"/>
      <c r="C389" s="11"/>
      <c r="D389" s="11"/>
      <c r="E389" s="11"/>
      <c r="F389" s="11"/>
      <c r="G389" s="11"/>
    </row>
    <row r="390" spans="1:7" x14ac:dyDescent="0.3">
      <c r="A390" s="11"/>
      <c r="B390" s="11"/>
      <c r="C390" s="11"/>
      <c r="D390" s="11"/>
      <c r="E390" s="11"/>
      <c r="F390" s="11"/>
      <c r="G390" s="11"/>
    </row>
    <row r="391" spans="1:7" x14ac:dyDescent="0.3">
      <c r="A391" s="11"/>
      <c r="B391" s="11"/>
      <c r="C391" s="11"/>
      <c r="D391" s="11"/>
      <c r="E391" s="11"/>
      <c r="F391" s="11"/>
      <c r="G391" s="11"/>
    </row>
    <row r="392" spans="1:7" x14ac:dyDescent="0.3">
      <c r="A392" s="11"/>
      <c r="B392" s="11"/>
      <c r="C392" s="11"/>
      <c r="D392" s="11"/>
      <c r="E392" s="11"/>
      <c r="F392" s="11"/>
      <c r="G392" s="11"/>
    </row>
    <row r="393" spans="1:7" x14ac:dyDescent="0.3">
      <c r="A393" s="11"/>
      <c r="B393" s="11"/>
      <c r="C393" s="11"/>
      <c r="D393" s="11"/>
      <c r="E393" s="11"/>
      <c r="F393" s="11"/>
      <c r="G393" s="11"/>
    </row>
    <row r="394" spans="1:7" x14ac:dyDescent="0.3">
      <c r="A394" s="11"/>
      <c r="B394" s="11"/>
      <c r="C394" s="11"/>
      <c r="D394" s="11"/>
      <c r="E394" s="11"/>
      <c r="F394" s="11"/>
      <c r="G394" s="11"/>
    </row>
    <row r="395" spans="1:7" x14ac:dyDescent="0.3">
      <c r="A395" s="11"/>
      <c r="B395" s="11"/>
      <c r="C395" s="11"/>
      <c r="D395" s="11"/>
      <c r="E395" s="11"/>
      <c r="F395" s="11"/>
      <c r="G395" s="11"/>
    </row>
    <row r="396" spans="1:7" x14ac:dyDescent="0.3">
      <c r="A396" s="11"/>
      <c r="B396" s="11"/>
      <c r="C396" s="11"/>
      <c r="D396" s="11"/>
      <c r="E396" s="11"/>
      <c r="F396" s="11"/>
      <c r="G396" s="11"/>
    </row>
    <row r="397" spans="1:7" x14ac:dyDescent="0.3">
      <c r="A397" s="11"/>
      <c r="B397" s="11"/>
      <c r="C397" s="11"/>
      <c r="D397" s="11"/>
      <c r="E397" s="11"/>
      <c r="F397" s="11"/>
      <c r="G397" s="11"/>
    </row>
    <row r="398" spans="1:7" x14ac:dyDescent="0.3">
      <c r="A398" s="11"/>
      <c r="B398" s="11"/>
      <c r="C398" s="11"/>
      <c r="D398" s="11"/>
      <c r="E398" s="11"/>
      <c r="F398" s="11"/>
      <c r="G398" s="11"/>
    </row>
    <row r="399" spans="1:7" x14ac:dyDescent="0.3">
      <c r="A399" s="11"/>
      <c r="B399" s="11"/>
      <c r="C399" s="11"/>
      <c r="D399" s="11"/>
      <c r="E399" s="11"/>
      <c r="F399" s="11"/>
      <c r="G399" s="11"/>
    </row>
    <row r="400" spans="1:7" x14ac:dyDescent="0.3">
      <c r="A400" s="11"/>
      <c r="B400" s="11"/>
      <c r="C400" s="11"/>
      <c r="D400" s="11"/>
      <c r="E400" s="11"/>
      <c r="F400" s="11"/>
      <c r="G400" s="11"/>
    </row>
    <row r="401" spans="1:7" x14ac:dyDescent="0.3">
      <c r="A401" s="11"/>
      <c r="B401" s="11"/>
      <c r="C401" s="11"/>
      <c r="D401" s="11"/>
      <c r="E401" s="11"/>
      <c r="F401" s="11"/>
      <c r="G401" s="11"/>
    </row>
    <row r="402" spans="1:7" x14ac:dyDescent="0.3">
      <c r="A402" s="11"/>
      <c r="B402" s="11"/>
      <c r="C402" s="11"/>
      <c r="D402" s="11"/>
      <c r="E402" s="11"/>
      <c r="F402" s="11"/>
      <c r="G402" s="11"/>
    </row>
    <row r="403" spans="1:7" x14ac:dyDescent="0.3">
      <c r="A403" s="11"/>
      <c r="B403" s="11"/>
      <c r="C403" s="11"/>
      <c r="D403" s="11"/>
      <c r="E403" s="11"/>
      <c r="F403" s="11"/>
      <c r="G403" s="11"/>
    </row>
    <row r="404" spans="1:7" x14ac:dyDescent="0.3">
      <c r="A404" s="11"/>
      <c r="B404" s="11"/>
      <c r="C404" s="11"/>
      <c r="D404" s="11"/>
      <c r="E404" s="11"/>
      <c r="F404" s="11"/>
      <c r="G404" s="11"/>
    </row>
    <row r="405" spans="1:7" x14ac:dyDescent="0.3">
      <c r="A405" s="11"/>
      <c r="B405" s="11"/>
      <c r="C405" s="11"/>
      <c r="D405" s="11"/>
      <c r="E405" s="11"/>
      <c r="F405" s="11"/>
      <c r="G405" s="11"/>
    </row>
    <row r="406" spans="1:7" x14ac:dyDescent="0.3">
      <c r="A406" s="11"/>
      <c r="B406" s="11"/>
      <c r="C406" s="11"/>
      <c r="D406" s="11"/>
      <c r="E406" s="11"/>
      <c r="F406" s="11"/>
      <c r="G406" s="11"/>
    </row>
    <row r="407" spans="1:7" x14ac:dyDescent="0.3">
      <c r="A407" s="11"/>
      <c r="B407" s="11"/>
      <c r="C407" s="11"/>
      <c r="D407" s="11"/>
      <c r="E407" s="11"/>
      <c r="F407" s="11"/>
      <c r="G407" s="11"/>
    </row>
    <row r="408" spans="1:7" x14ac:dyDescent="0.3">
      <c r="A408" s="11"/>
      <c r="B408" s="11"/>
      <c r="C408" s="11"/>
      <c r="D408" s="11"/>
      <c r="E408" s="11"/>
      <c r="F408" s="11"/>
      <c r="G408" s="11"/>
    </row>
    <row r="409" spans="1:7" x14ac:dyDescent="0.3">
      <c r="A409" s="11"/>
      <c r="B409" s="11"/>
      <c r="C409" s="11"/>
      <c r="D409" s="11"/>
      <c r="E409" s="11"/>
      <c r="F409" s="11"/>
      <c r="G409" s="11"/>
    </row>
    <row r="410" spans="1:7" x14ac:dyDescent="0.3">
      <c r="A410" s="11"/>
      <c r="B410" s="11"/>
      <c r="C410" s="11"/>
      <c r="D410" s="11"/>
      <c r="E410" s="11"/>
      <c r="F410" s="11"/>
      <c r="G410" s="11"/>
    </row>
    <row r="411" spans="1:7" x14ac:dyDescent="0.3">
      <c r="A411" s="11"/>
      <c r="B411" s="11"/>
      <c r="C411" s="11"/>
      <c r="D411" s="11"/>
      <c r="E411" s="11"/>
      <c r="F411" s="11"/>
      <c r="G411" s="11"/>
    </row>
    <row r="412" spans="1:7" x14ac:dyDescent="0.3">
      <c r="A412" s="11"/>
      <c r="B412" s="11"/>
      <c r="C412" s="11"/>
      <c r="D412" s="11"/>
      <c r="E412" s="11"/>
      <c r="F412" s="11"/>
      <c r="G412" s="11"/>
    </row>
    <row r="413" spans="1:7" x14ac:dyDescent="0.3">
      <c r="A413" s="11"/>
      <c r="B413" s="11"/>
      <c r="C413" s="11"/>
      <c r="D413" s="11"/>
      <c r="E413" s="11"/>
      <c r="F413" s="11"/>
      <c r="G413" s="11"/>
    </row>
    <row r="414" spans="1:7" x14ac:dyDescent="0.3">
      <c r="A414" s="11"/>
      <c r="B414" s="11"/>
      <c r="C414" s="11"/>
      <c r="D414" s="11"/>
      <c r="E414" s="11"/>
      <c r="F414" s="11"/>
      <c r="G414" s="11"/>
    </row>
    <row r="415" spans="1:7" x14ac:dyDescent="0.3">
      <c r="A415" s="11"/>
      <c r="B415" s="11"/>
      <c r="C415" s="11"/>
      <c r="D415" s="11"/>
      <c r="E415" s="11"/>
      <c r="F415" s="11"/>
      <c r="G415" s="11"/>
    </row>
    <row r="416" spans="1:7" x14ac:dyDescent="0.3">
      <c r="A416" s="11"/>
      <c r="B416" s="11"/>
      <c r="C416" s="11"/>
      <c r="D416" s="11"/>
      <c r="E416" s="11"/>
      <c r="F416" s="11"/>
      <c r="G416" s="11"/>
    </row>
    <row r="417" spans="1:7" x14ac:dyDescent="0.3">
      <c r="A417" s="11"/>
      <c r="B417" s="11"/>
      <c r="C417" s="11"/>
      <c r="D417" s="11"/>
      <c r="E417" s="11"/>
      <c r="F417" s="11"/>
      <c r="G417" s="11"/>
    </row>
    <row r="418" spans="1:7" x14ac:dyDescent="0.3">
      <c r="A418" s="11"/>
      <c r="B418" s="11"/>
      <c r="C418" s="11"/>
      <c r="D418" s="11"/>
      <c r="E418" s="11"/>
      <c r="F418" s="11"/>
      <c r="G418" s="11"/>
    </row>
    <row r="419" spans="1:7" x14ac:dyDescent="0.3">
      <c r="A419" s="11"/>
      <c r="B419" s="11"/>
      <c r="C419" s="11"/>
      <c r="D419" s="11"/>
      <c r="E419" s="11"/>
      <c r="F419" s="11"/>
      <c r="G419" s="11"/>
    </row>
    <row r="420" spans="1:7" x14ac:dyDescent="0.3">
      <c r="A420" s="11"/>
      <c r="B420" s="11"/>
      <c r="C420" s="11"/>
      <c r="D420" s="11"/>
      <c r="E420" s="11"/>
      <c r="F420" s="11"/>
      <c r="G420" s="11"/>
    </row>
    <row r="421" spans="1:7" x14ac:dyDescent="0.3">
      <c r="A421" s="11"/>
      <c r="B421" s="11"/>
      <c r="C421" s="11"/>
      <c r="D421" s="11"/>
      <c r="E421" s="11"/>
      <c r="F421" s="11"/>
      <c r="G421" s="11"/>
    </row>
    <row r="422" spans="1:7" x14ac:dyDescent="0.3">
      <c r="A422" s="11"/>
      <c r="B422" s="11"/>
      <c r="C422" s="11"/>
      <c r="D422" s="11"/>
      <c r="E422" s="11"/>
      <c r="F422" s="11"/>
      <c r="G422" s="11"/>
    </row>
    <row r="423" spans="1:7" x14ac:dyDescent="0.3">
      <c r="A423" s="11"/>
      <c r="B423" s="11"/>
      <c r="C423" s="11"/>
      <c r="D423" s="11"/>
      <c r="E423" s="11"/>
      <c r="F423" s="11"/>
      <c r="G423" s="11"/>
    </row>
    <row r="424" spans="1:7" x14ac:dyDescent="0.3">
      <c r="A424" s="11"/>
      <c r="B424" s="11"/>
      <c r="C424" s="11"/>
      <c r="D424" s="11"/>
      <c r="E424" s="11"/>
      <c r="F424" s="11"/>
      <c r="G424" s="11"/>
    </row>
    <row r="425" spans="1:7" x14ac:dyDescent="0.3">
      <c r="A425" s="11"/>
      <c r="B425" s="11"/>
      <c r="C425" s="11"/>
      <c r="D425" s="11"/>
      <c r="E425" s="11"/>
      <c r="F425" s="11"/>
      <c r="G425" s="11"/>
    </row>
    <row r="426" spans="1:7" x14ac:dyDescent="0.3">
      <c r="A426" s="11"/>
      <c r="B426" s="11"/>
      <c r="C426" s="11"/>
      <c r="D426" s="11"/>
      <c r="E426" s="11"/>
      <c r="F426" s="11"/>
      <c r="G426" s="11"/>
    </row>
    <row r="427" spans="1:7" x14ac:dyDescent="0.3">
      <c r="A427" s="11"/>
      <c r="B427" s="11"/>
      <c r="C427" s="11"/>
      <c r="D427" s="11"/>
      <c r="E427" s="11"/>
      <c r="F427" s="11"/>
      <c r="G427" s="11"/>
    </row>
    <row r="428" spans="1:7" x14ac:dyDescent="0.3">
      <c r="A428" s="11"/>
      <c r="B428" s="11"/>
      <c r="C428" s="11"/>
      <c r="D428" s="11"/>
      <c r="E428" s="11"/>
      <c r="F428" s="11"/>
      <c r="G428" s="11"/>
    </row>
    <row r="429" spans="1:7" x14ac:dyDescent="0.3">
      <c r="A429" s="11"/>
      <c r="B429" s="11"/>
      <c r="C429" s="11"/>
      <c r="D429" s="11"/>
      <c r="E429" s="11"/>
      <c r="F429" s="11"/>
      <c r="G429" s="11"/>
    </row>
    <row r="430" spans="1:7" x14ac:dyDescent="0.3">
      <c r="A430" s="11"/>
      <c r="B430" s="11"/>
      <c r="C430" s="11"/>
      <c r="D430" s="11"/>
      <c r="E430" s="11"/>
      <c r="F430" s="11"/>
      <c r="G430" s="11"/>
    </row>
    <row r="431" spans="1:7" x14ac:dyDescent="0.3">
      <c r="A431" s="11"/>
      <c r="B431" s="11"/>
      <c r="C431" s="11"/>
      <c r="D431" s="11"/>
      <c r="E431" s="11"/>
      <c r="F431" s="11"/>
      <c r="G431" s="11"/>
    </row>
    <row r="432" spans="1:7" x14ac:dyDescent="0.3">
      <c r="A432" s="11"/>
      <c r="B432" s="11"/>
      <c r="C432" s="11"/>
      <c r="D432" s="11"/>
      <c r="E432" s="11"/>
      <c r="F432" s="11"/>
      <c r="G432" s="11"/>
    </row>
    <row r="433" spans="1:7" x14ac:dyDescent="0.3">
      <c r="A433" s="11"/>
      <c r="B433" s="11"/>
      <c r="C433" s="11"/>
      <c r="D433" s="11"/>
      <c r="E433" s="11"/>
      <c r="F433" s="11"/>
      <c r="G433" s="11"/>
    </row>
    <row r="434" spans="1:7" x14ac:dyDescent="0.3">
      <c r="A434" s="11"/>
      <c r="B434" s="11"/>
      <c r="C434" s="11"/>
      <c r="D434" s="11"/>
      <c r="E434" s="11"/>
      <c r="F434" s="11"/>
      <c r="G434" s="11"/>
    </row>
    <row r="435" spans="1:7" x14ac:dyDescent="0.3">
      <c r="A435" s="11"/>
      <c r="B435" s="11"/>
      <c r="C435" s="11"/>
      <c r="D435" s="11"/>
      <c r="E435" s="11"/>
      <c r="F435" s="11"/>
      <c r="G435" s="11"/>
    </row>
    <row r="436" spans="1:7" x14ac:dyDescent="0.3">
      <c r="A436" s="11"/>
      <c r="B436" s="11"/>
      <c r="C436" s="11"/>
      <c r="D436" s="11"/>
      <c r="E436" s="11"/>
      <c r="F436" s="11"/>
      <c r="G436" s="11"/>
    </row>
    <row r="437" spans="1:7" x14ac:dyDescent="0.3">
      <c r="A437" s="11"/>
      <c r="B437" s="11"/>
      <c r="C437" s="11"/>
      <c r="D437" s="11"/>
      <c r="E437" s="11"/>
      <c r="F437" s="11"/>
      <c r="G437" s="11"/>
    </row>
    <row r="438" spans="1:7" x14ac:dyDescent="0.3">
      <c r="A438" s="11"/>
      <c r="B438" s="11"/>
      <c r="C438" s="11"/>
      <c r="D438" s="11"/>
      <c r="E438" s="11"/>
      <c r="F438" s="11"/>
      <c r="G438" s="11"/>
    </row>
    <row r="439" spans="1:7" x14ac:dyDescent="0.3">
      <c r="A439" s="11"/>
      <c r="B439" s="11"/>
      <c r="C439" s="11"/>
      <c r="D439" s="11"/>
      <c r="E439" s="11"/>
      <c r="F439" s="11"/>
      <c r="G439" s="11"/>
    </row>
    <row r="440" spans="1:7" x14ac:dyDescent="0.3">
      <c r="A440" s="11"/>
      <c r="B440" s="11"/>
      <c r="C440" s="11"/>
      <c r="D440" s="11"/>
      <c r="E440" s="11"/>
      <c r="F440" s="11"/>
      <c r="G440" s="11"/>
    </row>
    <row r="441" spans="1:7" x14ac:dyDescent="0.3">
      <c r="A441" s="11"/>
      <c r="B441" s="11"/>
      <c r="C441" s="11"/>
      <c r="D441" s="11"/>
      <c r="E441" s="11"/>
      <c r="F441" s="11"/>
      <c r="G441" s="11"/>
    </row>
    <row r="442" spans="1:7" x14ac:dyDescent="0.3">
      <c r="A442" s="11"/>
      <c r="B442" s="11"/>
      <c r="C442" s="11"/>
      <c r="D442" s="11"/>
      <c r="E442" s="11"/>
      <c r="F442" s="11"/>
      <c r="G442" s="11"/>
    </row>
    <row r="443" spans="1:7" x14ac:dyDescent="0.3">
      <c r="A443" s="11"/>
      <c r="B443" s="11"/>
      <c r="C443" s="11"/>
      <c r="D443" s="11"/>
      <c r="E443" s="11"/>
      <c r="F443" s="11"/>
      <c r="G443" s="11"/>
    </row>
    <row r="444" spans="1:7" x14ac:dyDescent="0.3">
      <c r="A444" s="11"/>
      <c r="B444" s="11"/>
      <c r="C444" s="11"/>
      <c r="D444" s="11"/>
      <c r="E444" s="11"/>
      <c r="F444" s="11"/>
      <c r="G444" s="11"/>
    </row>
    <row r="445" spans="1:7" x14ac:dyDescent="0.3">
      <c r="A445" s="11"/>
      <c r="B445" s="11"/>
      <c r="C445" s="11"/>
      <c r="D445" s="11"/>
      <c r="E445" s="11"/>
      <c r="F445" s="11"/>
      <c r="G445" s="11"/>
    </row>
    <row r="446" spans="1:7" x14ac:dyDescent="0.3">
      <c r="A446" s="11"/>
      <c r="B446" s="11"/>
      <c r="C446" s="11"/>
      <c r="D446" s="11"/>
      <c r="E446" s="11"/>
      <c r="F446" s="11"/>
      <c r="G446" s="11"/>
    </row>
    <row r="447" spans="1:7" x14ac:dyDescent="0.3">
      <c r="A447" s="11"/>
      <c r="B447" s="11"/>
      <c r="C447" s="11"/>
      <c r="D447" s="11"/>
      <c r="E447" s="11"/>
      <c r="F447" s="11"/>
      <c r="G447" s="11"/>
    </row>
    <row r="448" spans="1:7" x14ac:dyDescent="0.3">
      <c r="A448" s="11"/>
      <c r="B448" s="11"/>
      <c r="C448" s="11"/>
      <c r="D448" s="11"/>
      <c r="E448" s="11"/>
      <c r="F448" s="11"/>
      <c r="G448" s="11"/>
    </row>
    <row r="449" spans="1:7" x14ac:dyDescent="0.3">
      <c r="A449" s="11"/>
      <c r="B449" s="11"/>
      <c r="C449" s="11"/>
      <c r="D449" s="11"/>
      <c r="E449" s="11"/>
      <c r="F449" s="11"/>
      <c r="G449" s="11"/>
    </row>
    <row r="450" spans="1:7" x14ac:dyDescent="0.3">
      <c r="A450" s="11"/>
      <c r="B450" s="11"/>
      <c r="C450" s="11"/>
      <c r="D450" s="11"/>
      <c r="E450" s="11"/>
      <c r="F450" s="11"/>
      <c r="G450" s="11"/>
    </row>
    <row r="451" spans="1:7" x14ac:dyDescent="0.3">
      <c r="A451" s="11"/>
      <c r="B451" s="11"/>
      <c r="C451" s="11"/>
      <c r="D451" s="11"/>
      <c r="E451" s="11"/>
      <c r="F451" s="11"/>
      <c r="G451" s="11"/>
    </row>
    <row r="452" spans="1:7" x14ac:dyDescent="0.3">
      <c r="A452" s="11"/>
      <c r="B452" s="11"/>
      <c r="C452" s="11"/>
      <c r="D452" s="11"/>
      <c r="E452" s="11"/>
      <c r="F452" s="11"/>
      <c r="G452" s="11"/>
    </row>
    <row r="453" spans="1:7" x14ac:dyDescent="0.3">
      <c r="A453" s="11"/>
      <c r="B453" s="11"/>
      <c r="C453" s="11"/>
      <c r="D453" s="11"/>
      <c r="E453" s="11"/>
      <c r="F453" s="11"/>
      <c r="G453" s="11"/>
    </row>
    <row r="454" spans="1:7" x14ac:dyDescent="0.3">
      <c r="A454" s="11"/>
      <c r="B454" s="11"/>
      <c r="C454" s="11"/>
      <c r="D454" s="11"/>
      <c r="E454" s="11"/>
      <c r="F454" s="11"/>
      <c r="G454" s="11"/>
    </row>
    <row r="455" spans="1:7" x14ac:dyDescent="0.3">
      <c r="A455" s="11"/>
      <c r="B455" s="11"/>
      <c r="C455" s="11"/>
      <c r="D455" s="11"/>
      <c r="E455" s="11"/>
      <c r="F455" s="11"/>
      <c r="G455" s="11"/>
    </row>
    <row r="456" spans="1:7" x14ac:dyDescent="0.3">
      <c r="A456" s="11"/>
      <c r="B456" s="11"/>
      <c r="C456" s="11"/>
      <c r="D456" s="11"/>
      <c r="E456" s="11"/>
      <c r="F456" s="11"/>
      <c r="G456" s="11"/>
    </row>
    <row r="457" spans="1:7" x14ac:dyDescent="0.3">
      <c r="A457" s="11"/>
      <c r="B457" s="11"/>
      <c r="C457" s="11"/>
      <c r="D457" s="11"/>
      <c r="E457" s="11"/>
      <c r="F457" s="11"/>
      <c r="G457" s="11"/>
    </row>
    <row r="458" spans="1:7" x14ac:dyDescent="0.3">
      <c r="A458" s="11"/>
      <c r="B458" s="11"/>
      <c r="C458" s="11"/>
      <c r="D458" s="11"/>
      <c r="E458" s="11"/>
      <c r="F458" s="11"/>
      <c r="G458" s="11"/>
    </row>
    <row r="459" spans="1:7" x14ac:dyDescent="0.3">
      <c r="A459" s="11"/>
      <c r="B459" s="11"/>
      <c r="C459" s="11"/>
      <c r="D459" s="11"/>
      <c r="E459" s="11"/>
      <c r="F459" s="11"/>
      <c r="G459" s="11"/>
    </row>
    <row r="460" spans="1:7" x14ac:dyDescent="0.3">
      <c r="A460" s="11"/>
      <c r="B460" s="11"/>
      <c r="C460" s="11"/>
      <c r="D460" s="11"/>
      <c r="E460" s="11"/>
      <c r="F460" s="11"/>
      <c r="G460" s="11"/>
    </row>
    <row r="461" spans="1:7" x14ac:dyDescent="0.3">
      <c r="A461" s="11"/>
      <c r="B461" s="11"/>
      <c r="C461" s="11"/>
      <c r="D461" s="11"/>
      <c r="E461" s="11"/>
      <c r="F461" s="11"/>
      <c r="G461" s="11"/>
    </row>
    <row r="462" spans="1:7" x14ac:dyDescent="0.3">
      <c r="A462" s="11"/>
      <c r="B462" s="11"/>
      <c r="C462" s="11"/>
      <c r="D462" s="11"/>
      <c r="E462" s="11"/>
      <c r="F462" s="11"/>
      <c r="G462" s="11"/>
    </row>
    <row r="463" spans="1:7" x14ac:dyDescent="0.3">
      <c r="A463" s="11"/>
      <c r="B463" s="11"/>
      <c r="C463" s="11"/>
      <c r="D463" s="11"/>
      <c r="E463" s="11"/>
      <c r="F463" s="11"/>
      <c r="G463" s="11"/>
    </row>
    <row r="464" spans="1:7" x14ac:dyDescent="0.3">
      <c r="A464" s="11"/>
      <c r="B464" s="11"/>
      <c r="C464" s="11"/>
      <c r="D464" s="11"/>
      <c r="E464" s="11"/>
      <c r="F464" s="11"/>
      <c r="G464" s="11"/>
    </row>
    <row r="465" spans="1:7" x14ac:dyDescent="0.3">
      <c r="A465" s="11"/>
      <c r="B465" s="11"/>
      <c r="C465" s="11"/>
      <c r="D465" s="11"/>
      <c r="E465" s="11"/>
      <c r="F465" s="11"/>
      <c r="G465" s="11"/>
    </row>
    <row r="466" spans="1:7" x14ac:dyDescent="0.3">
      <c r="A466" s="11"/>
      <c r="B466" s="11"/>
      <c r="C466" s="11"/>
      <c r="D466" s="11"/>
      <c r="E466" s="11"/>
      <c r="F466" s="11"/>
      <c r="G466" s="11"/>
    </row>
    <row r="467" spans="1:7" x14ac:dyDescent="0.3">
      <c r="A467" s="11"/>
      <c r="B467" s="11"/>
      <c r="C467" s="11"/>
      <c r="D467" s="11"/>
      <c r="E467" s="11"/>
      <c r="F467" s="11"/>
      <c r="G467" s="11"/>
    </row>
    <row r="468" spans="1:7" x14ac:dyDescent="0.3">
      <c r="A468" s="11"/>
      <c r="B468" s="11"/>
      <c r="C468" s="11"/>
      <c r="D468" s="11"/>
      <c r="E468" s="11"/>
      <c r="F468" s="11"/>
      <c r="G468" s="11"/>
    </row>
    <row r="469" spans="1:7" x14ac:dyDescent="0.3">
      <c r="A469" s="11"/>
      <c r="B469" s="11"/>
      <c r="C469" s="11"/>
      <c r="D469" s="11"/>
      <c r="E469" s="11"/>
      <c r="F469" s="11"/>
      <c r="G469" s="11"/>
    </row>
    <row r="470" spans="1:7" x14ac:dyDescent="0.3">
      <c r="A470" s="11"/>
      <c r="B470" s="11"/>
      <c r="C470" s="11"/>
      <c r="D470" s="11"/>
      <c r="E470" s="11"/>
      <c r="F470" s="11"/>
      <c r="G470" s="11"/>
    </row>
    <row r="471" spans="1:7" x14ac:dyDescent="0.3">
      <c r="A471" s="11"/>
      <c r="B471" s="11"/>
      <c r="C471" s="11"/>
      <c r="D471" s="11"/>
      <c r="E471" s="11"/>
      <c r="F471" s="11"/>
      <c r="G471" s="11"/>
    </row>
    <row r="472" spans="1:7" x14ac:dyDescent="0.3">
      <c r="A472" s="11"/>
      <c r="B472" s="11"/>
      <c r="C472" s="11"/>
      <c r="D472" s="11"/>
      <c r="E472" s="11"/>
      <c r="F472" s="11"/>
      <c r="G472" s="11"/>
    </row>
    <row r="473" spans="1:7" x14ac:dyDescent="0.3">
      <c r="A473" s="11"/>
      <c r="B473" s="11"/>
      <c r="C473" s="11"/>
      <c r="D473" s="11"/>
      <c r="E473" s="11"/>
      <c r="F473" s="11"/>
      <c r="G473" s="11"/>
    </row>
    <row r="474" spans="1:7" x14ac:dyDescent="0.3">
      <c r="A474" s="11"/>
      <c r="B474" s="11"/>
      <c r="C474" s="11"/>
      <c r="D474" s="11"/>
      <c r="E474" s="11"/>
      <c r="F474" s="11"/>
      <c r="G474" s="11"/>
    </row>
    <row r="475" spans="1:7" x14ac:dyDescent="0.3">
      <c r="A475" s="11"/>
      <c r="B475" s="11"/>
      <c r="C475" s="11"/>
      <c r="D475" s="11"/>
      <c r="E475" s="11"/>
      <c r="F475" s="11"/>
      <c r="G475" s="11"/>
    </row>
    <row r="476" spans="1:7" x14ac:dyDescent="0.3">
      <c r="A476" s="11"/>
      <c r="B476" s="11"/>
      <c r="C476" s="11"/>
      <c r="D476" s="11"/>
      <c r="E476" s="11"/>
      <c r="F476" s="11"/>
      <c r="G476" s="11"/>
    </row>
    <row r="477" spans="1:7" x14ac:dyDescent="0.3">
      <c r="A477" s="11"/>
      <c r="B477" s="11"/>
      <c r="C477" s="11"/>
      <c r="D477" s="11"/>
      <c r="E477" s="11"/>
      <c r="F477" s="11"/>
      <c r="G477" s="11"/>
    </row>
    <row r="478" spans="1:7" x14ac:dyDescent="0.3">
      <c r="A478" s="11"/>
      <c r="B478" s="11"/>
      <c r="C478" s="11"/>
      <c r="D478" s="11"/>
      <c r="E478" s="11"/>
      <c r="F478" s="11"/>
      <c r="G478" s="11"/>
    </row>
    <row r="479" spans="1:7" x14ac:dyDescent="0.3">
      <c r="A479" s="11"/>
      <c r="B479" s="11"/>
      <c r="C479" s="11"/>
      <c r="D479" s="11"/>
      <c r="E479" s="11"/>
      <c r="F479" s="11"/>
      <c r="G479" s="11"/>
    </row>
    <row r="480" spans="1:7" x14ac:dyDescent="0.3">
      <c r="A480" s="11"/>
      <c r="B480" s="11"/>
      <c r="C480" s="11"/>
      <c r="D480" s="11"/>
      <c r="E480" s="11"/>
      <c r="F480" s="11"/>
      <c r="G480" s="11"/>
    </row>
    <row r="481" spans="1:7" x14ac:dyDescent="0.3">
      <c r="A481" s="11"/>
      <c r="B481" s="11"/>
      <c r="C481" s="11"/>
      <c r="D481" s="11"/>
      <c r="E481" s="11"/>
      <c r="F481" s="11"/>
      <c r="G481" s="11"/>
    </row>
    <row r="482" spans="1:7" x14ac:dyDescent="0.3">
      <c r="A482" s="11"/>
      <c r="B482" s="11"/>
      <c r="C482" s="11"/>
      <c r="D482" s="11"/>
      <c r="E482" s="11"/>
      <c r="F482" s="11"/>
      <c r="G482" s="11"/>
    </row>
    <row r="483" spans="1:7" x14ac:dyDescent="0.3">
      <c r="A483" s="11"/>
      <c r="B483" s="11"/>
      <c r="C483" s="11"/>
      <c r="D483" s="11"/>
      <c r="E483" s="11"/>
      <c r="F483" s="11"/>
      <c r="G483" s="11"/>
    </row>
    <row r="484" spans="1:7" x14ac:dyDescent="0.3">
      <c r="A484" s="11"/>
      <c r="B484" s="11"/>
      <c r="C484" s="11"/>
      <c r="D484" s="11"/>
      <c r="E484" s="11"/>
      <c r="F484" s="11"/>
      <c r="G484" s="11"/>
    </row>
    <row r="485" spans="1:7" x14ac:dyDescent="0.3">
      <c r="A485" s="11"/>
      <c r="B485" s="11"/>
      <c r="C485" s="11"/>
      <c r="D485" s="11"/>
      <c r="E485" s="11"/>
      <c r="F485" s="11"/>
      <c r="G485" s="11"/>
    </row>
    <row r="486" spans="1:7" x14ac:dyDescent="0.3">
      <c r="A486" s="11"/>
      <c r="B486" s="11"/>
      <c r="C486" s="11"/>
      <c r="D486" s="11"/>
      <c r="E486" s="11"/>
      <c r="F486" s="11"/>
      <c r="G486" s="11"/>
    </row>
    <row r="487" spans="1:7" x14ac:dyDescent="0.3">
      <c r="A487" s="11"/>
      <c r="B487" s="11"/>
      <c r="C487" s="11"/>
      <c r="D487" s="11"/>
      <c r="E487" s="11"/>
      <c r="F487" s="11"/>
      <c r="G487" s="11"/>
    </row>
    <row r="488" spans="1:7" x14ac:dyDescent="0.3">
      <c r="A488" s="11"/>
      <c r="B488" s="11"/>
      <c r="C488" s="11"/>
      <c r="D488" s="11"/>
      <c r="E488" s="11"/>
      <c r="F488" s="11"/>
      <c r="G488" s="11"/>
    </row>
    <row r="489" spans="1:7" x14ac:dyDescent="0.3">
      <c r="A489" s="11"/>
      <c r="B489" s="11"/>
      <c r="C489" s="11"/>
      <c r="D489" s="11"/>
      <c r="E489" s="11"/>
      <c r="F489" s="11"/>
      <c r="G489" s="11"/>
    </row>
    <row r="490" spans="1:7" x14ac:dyDescent="0.3">
      <c r="A490" s="11"/>
      <c r="B490" s="11"/>
      <c r="C490" s="11"/>
      <c r="D490" s="11"/>
      <c r="E490" s="11"/>
      <c r="F490" s="11"/>
      <c r="G490" s="11"/>
    </row>
    <row r="491" spans="1:7" x14ac:dyDescent="0.3">
      <c r="A491" s="11"/>
      <c r="B491" s="11"/>
      <c r="C491" s="11"/>
      <c r="D491" s="11"/>
      <c r="E491" s="11"/>
      <c r="F491" s="11"/>
      <c r="G491" s="11"/>
    </row>
    <row r="492" spans="1:7" x14ac:dyDescent="0.3">
      <c r="A492" s="11"/>
      <c r="B492" s="11"/>
      <c r="C492" s="11"/>
      <c r="D492" s="11"/>
      <c r="E492" s="11"/>
      <c r="F492" s="11"/>
      <c r="G492" s="11"/>
    </row>
    <row r="493" spans="1:7" x14ac:dyDescent="0.3">
      <c r="A493" s="11"/>
      <c r="B493" s="11"/>
      <c r="C493" s="11"/>
      <c r="D493" s="11"/>
      <c r="E493" s="11"/>
      <c r="F493" s="11"/>
      <c r="G493" s="11"/>
    </row>
    <row r="494" spans="1:7" x14ac:dyDescent="0.3">
      <c r="A494" s="11"/>
      <c r="B494" s="11"/>
      <c r="C494" s="11"/>
      <c r="D494" s="11"/>
      <c r="E494" s="11"/>
      <c r="F494" s="11"/>
      <c r="G494" s="11"/>
    </row>
    <row r="495" spans="1:7" x14ac:dyDescent="0.3">
      <c r="A495" s="11"/>
      <c r="B495" s="11"/>
      <c r="C495" s="11"/>
      <c r="D495" s="11"/>
      <c r="E495" s="11"/>
      <c r="F495" s="11"/>
      <c r="G495" s="11"/>
    </row>
    <row r="496" spans="1:7" x14ac:dyDescent="0.3">
      <c r="A496" s="11"/>
      <c r="B496" s="11"/>
      <c r="C496" s="11"/>
      <c r="D496" s="11"/>
      <c r="E496" s="11"/>
      <c r="F496" s="11"/>
      <c r="G496" s="11"/>
    </row>
    <row r="497" spans="1:7" x14ac:dyDescent="0.3">
      <c r="A497" s="11"/>
      <c r="B497" s="11"/>
      <c r="C497" s="11"/>
      <c r="D497" s="11"/>
      <c r="E497" s="11"/>
      <c r="F497" s="11"/>
      <c r="G497" s="11"/>
    </row>
    <row r="498" spans="1:7" x14ac:dyDescent="0.3">
      <c r="A498" s="11"/>
      <c r="B498" s="11"/>
      <c r="C498" s="11"/>
      <c r="D498" s="11"/>
      <c r="E498" s="11"/>
      <c r="F498" s="11"/>
      <c r="G498" s="11"/>
    </row>
    <row r="499" spans="1:7" x14ac:dyDescent="0.3">
      <c r="A499" s="11"/>
      <c r="B499" s="11"/>
      <c r="C499" s="11"/>
      <c r="D499" s="11"/>
      <c r="E499" s="11"/>
      <c r="F499" s="11"/>
      <c r="G499" s="11"/>
    </row>
    <row r="500" spans="1:7" x14ac:dyDescent="0.3">
      <c r="A500" s="11"/>
      <c r="B500" s="11"/>
      <c r="C500" s="11"/>
      <c r="D500" s="11"/>
      <c r="E500" s="11"/>
      <c r="F500" s="11"/>
      <c r="G500" s="11"/>
    </row>
    <row r="501" spans="1:7" x14ac:dyDescent="0.3">
      <c r="A501" s="11"/>
      <c r="B501" s="11"/>
      <c r="C501" s="11"/>
      <c r="D501" s="11"/>
      <c r="E501" s="11"/>
      <c r="F501" s="11"/>
      <c r="G501" s="11"/>
    </row>
    <row r="502" spans="1:7" x14ac:dyDescent="0.3">
      <c r="A502" s="11"/>
      <c r="B502" s="11"/>
      <c r="C502" s="11"/>
      <c r="D502" s="11"/>
      <c r="E502" s="11"/>
      <c r="F502" s="11"/>
      <c r="G502" s="11"/>
    </row>
    <row r="503" spans="1:7" x14ac:dyDescent="0.3">
      <c r="A503" s="11"/>
      <c r="B503" s="11"/>
      <c r="C503" s="11"/>
      <c r="D503" s="11"/>
      <c r="E503" s="11"/>
      <c r="F503" s="11"/>
      <c r="G503" s="11"/>
    </row>
    <row r="504" spans="1:7" x14ac:dyDescent="0.3">
      <c r="A504" s="11"/>
      <c r="B504" s="11"/>
      <c r="C504" s="11"/>
      <c r="D504" s="11"/>
      <c r="E504" s="11"/>
      <c r="F504" s="11"/>
      <c r="G504" s="11"/>
    </row>
    <row r="505" spans="1:7" x14ac:dyDescent="0.3">
      <c r="A505" s="11"/>
      <c r="B505" s="11"/>
      <c r="C505" s="11"/>
      <c r="D505" s="11"/>
      <c r="E505" s="11"/>
      <c r="F505" s="11"/>
      <c r="G505" s="11"/>
    </row>
    <row r="506" spans="1:7" x14ac:dyDescent="0.3">
      <c r="A506" s="11"/>
      <c r="B506" s="11"/>
      <c r="C506" s="11"/>
      <c r="D506" s="11"/>
      <c r="E506" s="11"/>
      <c r="F506" s="11"/>
      <c r="G506" s="11"/>
    </row>
    <row r="507" spans="1:7" x14ac:dyDescent="0.3">
      <c r="A507" s="11"/>
      <c r="B507" s="11"/>
      <c r="C507" s="11"/>
      <c r="D507" s="11"/>
      <c r="E507" s="11"/>
      <c r="F507" s="11"/>
      <c r="G507" s="11"/>
    </row>
    <row r="508" spans="1:7" x14ac:dyDescent="0.3">
      <c r="A508" s="11"/>
      <c r="B508" s="11"/>
      <c r="C508" s="11"/>
      <c r="D508" s="11"/>
      <c r="E508" s="11"/>
      <c r="F508" s="11"/>
      <c r="G508" s="11"/>
    </row>
    <row r="509" spans="1:7" x14ac:dyDescent="0.3">
      <c r="A509" s="11"/>
      <c r="B509" s="11"/>
      <c r="C509" s="11"/>
      <c r="D509" s="11"/>
      <c r="E509" s="11"/>
      <c r="F509" s="11"/>
      <c r="G509" s="11"/>
    </row>
    <row r="510" spans="1:7" x14ac:dyDescent="0.3">
      <c r="A510" s="11"/>
      <c r="B510" s="11"/>
      <c r="C510" s="11"/>
      <c r="D510" s="11"/>
      <c r="E510" s="11"/>
      <c r="F510" s="11"/>
      <c r="G510" s="11"/>
    </row>
    <row r="511" spans="1:7" x14ac:dyDescent="0.3">
      <c r="A511" s="11"/>
      <c r="B511" s="11"/>
      <c r="C511" s="11"/>
      <c r="D511" s="11"/>
      <c r="E511" s="11"/>
      <c r="F511" s="11"/>
      <c r="G511" s="11"/>
    </row>
    <row r="512" spans="1:7" x14ac:dyDescent="0.3">
      <c r="A512" s="11"/>
      <c r="B512" s="11"/>
      <c r="C512" s="11"/>
      <c r="D512" s="11"/>
      <c r="E512" s="11"/>
      <c r="F512" s="11"/>
      <c r="G512" s="11"/>
    </row>
    <row r="513" spans="1:7" x14ac:dyDescent="0.3">
      <c r="A513" s="11"/>
      <c r="B513" s="11"/>
      <c r="C513" s="11"/>
      <c r="D513" s="11"/>
      <c r="E513" s="11"/>
      <c r="F513" s="11"/>
      <c r="G513" s="11"/>
    </row>
    <row r="514" spans="1:7" x14ac:dyDescent="0.3">
      <c r="A514" s="11"/>
      <c r="B514" s="11"/>
      <c r="C514" s="11"/>
      <c r="D514" s="11"/>
      <c r="E514" s="11"/>
      <c r="F514" s="11"/>
      <c r="G514" s="11"/>
    </row>
    <row r="515" spans="1:7" x14ac:dyDescent="0.3">
      <c r="A515" s="11"/>
      <c r="B515" s="11"/>
      <c r="C515" s="11"/>
      <c r="D515" s="11"/>
      <c r="E515" s="11"/>
      <c r="F515" s="11"/>
      <c r="G515" s="11"/>
    </row>
    <row r="516" spans="1:7" x14ac:dyDescent="0.3">
      <c r="A516" s="11"/>
      <c r="B516" s="11"/>
      <c r="C516" s="11"/>
      <c r="D516" s="11"/>
      <c r="E516" s="11"/>
      <c r="F516" s="11"/>
      <c r="G516" s="11"/>
    </row>
    <row r="517" spans="1:7" x14ac:dyDescent="0.3">
      <c r="A517" s="11"/>
      <c r="B517" s="11"/>
      <c r="C517" s="11"/>
      <c r="D517" s="11"/>
      <c r="E517" s="11"/>
      <c r="F517" s="11"/>
      <c r="G517" s="11"/>
    </row>
    <row r="518" spans="1:7" x14ac:dyDescent="0.3">
      <c r="A518" s="11"/>
      <c r="B518" s="11"/>
      <c r="C518" s="11"/>
      <c r="D518" s="11"/>
      <c r="E518" s="11"/>
      <c r="F518" s="11"/>
      <c r="G518" s="11"/>
    </row>
    <row r="519" spans="1:7" x14ac:dyDescent="0.3">
      <c r="A519" s="11"/>
      <c r="B519" s="11"/>
      <c r="C519" s="11"/>
      <c r="D519" s="11"/>
      <c r="E519" s="11"/>
      <c r="F519" s="11"/>
      <c r="G519" s="11"/>
    </row>
    <row r="520" spans="1:7" x14ac:dyDescent="0.3">
      <c r="A520" s="11"/>
      <c r="B520" s="11"/>
      <c r="C520" s="11"/>
      <c r="D520" s="11"/>
      <c r="E520" s="11"/>
      <c r="F520" s="11"/>
      <c r="G520" s="11"/>
    </row>
    <row r="521" spans="1:7" x14ac:dyDescent="0.3">
      <c r="A521" s="11"/>
      <c r="B521" s="11"/>
      <c r="C521" s="11"/>
      <c r="D521" s="11"/>
      <c r="E521" s="11"/>
      <c r="F521" s="11"/>
      <c r="G521" s="11"/>
    </row>
    <row r="522" spans="1:7" x14ac:dyDescent="0.3">
      <c r="A522" s="11"/>
      <c r="B522" s="11"/>
      <c r="C522" s="11"/>
      <c r="D522" s="11"/>
      <c r="E522" s="11"/>
      <c r="F522" s="11"/>
      <c r="G522" s="11"/>
    </row>
    <row r="523" spans="1:7" x14ac:dyDescent="0.3">
      <c r="A523" s="11"/>
      <c r="B523" s="11"/>
      <c r="C523" s="11"/>
      <c r="D523" s="11"/>
      <c r="E523" s="11"/>
      <c r="F523" s="11"/>
      <c r="G523" s="11"/>
    </row>
  </sheetData>
  <sheetProtection sheet="1" selectLockedCells="1"/>
  <mergeCells count="16">
    <mergeCell ref="E15:F15"/>
    <mergeCell ref="A5:F5"/>
    <mergeCell ref="E13:F13"/>
    <mergeCell ref="E14:F14"/>
    <mergeCell ref="A6:C6"/>
    <mergeCell ref="D11:F11"/>
    <mergeCell ref="E24:F24"/>
    <mergeCell ref="E18:F18"/>
    <mergeCell ref="E19:F19"/>
    <mergeCell ref="E25:F25"/>
    <mergeCell ref="E20:F20"/>
    <mergeCell ref="E16:F16"/>
    <mergeCell ref="E17:F17"/>
    <mergeCell ref="E21:F21"/>
    <mergeCell ref="E22:F22"/>
    <mergeCell ref="E23:F23"/>
  </mergeCells>
  <phoneticPr fontId="8" type="noConversion"/>
  <pageMargins left="0.7" right="0.7" top="0.75" bottom="0.75" header="0.3" footer="0.3"/>
  <pageSetup paperSize="9" scale="62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Zeros="0" zoomScaleNormal="100" workbookViewId="0">
      <selection activeCell="C7" sqref="C7"/>
    </sheetView>
  </sheetViews>
  <sheetFormatPr defaultColWidth="8.88671875" defaultRowHeight="14.4" x14ac:dyDescent="0.3"/>
  <cols>
    <col min="1" max="1" width="7.6640625" customWidth="1"/>
    <col min="2" max="2" width="8.77734375" bestFit="1" customWidth="1"/>
    <col min="3" max="3" width="8.44140625" customWidth="1"/>
    <col min="4" max="4" width="8.6640625" customWidth="1"/>
    <col min="5" max="6" width="8.44140625" customWidth="1"/>
    <col min="7" max="7" width="10.33203125" customWidth="1"/>
    <col min="8" max="8" width="8.44140625" customWidth="1"/>
    <col min="9" max="9" width="14.109375" customWidth="1"/>
    <col min="10" max="10" width="11" customWidth="1"/>
    <col min="11" max="11" width="3.6640625" customWidth="1"/>
    <col min="12" max="12" width="15.44140625" customWidth="1"/>
    <col min="13" max="13" width="9.6640625" customWidth="1"/>
    <col min="14" max="14" width="14.44140625" customWidth="1"/>
    <col min="16" max="16" width="13.44140625" customWidth="1"/>
    <col min="17" max="17" width="14.33203125" style="37" hidden="1" customWidth="1"/>
    <col min="18" max="18" width="11.44140625" style="37" hidden="1" customWidth="1"/>
  </cols>
  <sheetData>
    <row r="1" spans="1:18" s="9" customFormat="1" ht="43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ht="16.2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ht="16.2" x14ac:dyDescent="0.3">
      <c r="A3" s="3" t="str">
        <f>Sammanställning!A3</f>
        <v>Flextidsuppföljning 2017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41274</v>
      </c>
      <c r="O3" s="9"/>
      <c r="P3" s="9"/>
      <c r="Q3" s="36"/>
      <c r="R3" s="36"/>
    </row>
    <row r="4" spans="1:18" s="15" customFormat="1" ht="16.2" x14ac:dyDescent="0.3">
      <c r="A4" s="13"/>
      <c r="K4" s="70"/>
      <c r="N4" s="43"/>
      <c r="O4" s="9"/>
      <c r="P4" s="9"/>
      <c r="Q4" s="36"/>
      <c r="R4" s="36"/>
    </row>
    <row r="5" spans="1:18" ht="16.2" x14ac:dyDescent="0.3">
      <c r="A5" s="157" t="s">
        <v>36</v>
      </c>
      <c r="B5" s="158"/>
      <c r="C5" s="159"/>
      <c r="D5" s="44"/>
      <c r="E5" s="83" t="s">
        <v>34</v>
      </c>
      <c r="F5" s="86"/>
      <c r="G5" s="87" t="s">
        <v>47</v>
      </c>
      <c r="H5" s="44"/>
      <c r="I5" s="83" t="s">
        <v>63</v>
      </c>
      <c r="J5" s="87" t="s">
        <v>47</v>
      </c>
      <c r="K5" s="79"/>
      <c r="L5" s="83" t="s">
        <v>35</v>
      </c>
      <c r="M5" s="87" t="s">
        <v>47</v>
      </c>
    </row>
    <row r="6" spans="1:18" s="4" customFormat="1" ht="16.2" x14ac:dyDescent="0.3">
      <c r="A6" s="160" t="str">
        <f>Sammanställning!B8</f>
        <v>&lt;Namn&gt;</v>
      </c>
      <c r="B6" s="161"/>
      <c r="C6" s="162"/>
      <c r="D6" s="44"/>
      <c r="E6" s="50" t="s">
        <v>3</v>
      </c>
      <c r="F6" s="50"/>
      <c r="G6" s="69">
        <f>SUM(G17:G47)</f>
        <v>0</v>
      </c>
      <c r="H6" s="1"/>
      <c r="I6" s="56" t="s">
        <v>23</v>
      </c>
      <c r="J6" s="98">
        <v>0.3263888888888889</v>
      </c>
      <c r="K6" s="71"/>
      <c r="L6" s="50" t="s">
        <v>6</v>
      </c>
      <c r="M6" s="120">
        <f>Sammanställning!B9/24</f>
        <v>0</v>
      </c>
      <c r="Q6" s="38"/>
      <c r="R6" s="38"/>
    </row>
    <row r="7" spans="1:18" x14ac:dyDescent="0.3">
      <c r="A7" s="160" t="s">
        <v>4</v>
      </c>
      <c r="B7" s="162"/>
      <c r="C7" s="97">
        <f>Sammanställning!B10</f>
        <v>1</v>
      </c>
      <c r="D7" s="1"/>
      <c r="E7" s="50" t="s">
        <v>5</v>
      </c>
      <c r="F7" s="50"/>
      <c r="G7" s="69">
        <f>Sammanställning!C14</f>
        <v>6.9791666666666652</v>
      </c>
      <c r="H7" s="1"/>
      <c r="I7" s="50" t="s">
        <v>24</v>
      </c>
      <c r="J7" s="51">
        <f>J6+G8+0.5/24</f>
        <v>0.6875</v>
      </c>
      <c r="K7" s="72"/>
      <c r="L7" s="50" t="s">
        <v>1</v>
      </c>
      <c r="M7" s="120">
        <f>SUM(H17:H47,)</f>
        <v>0</v>
      </c>
    </row>
    <row r="8" spans="1:18" x14ac:dyDescent="0.3">
      <c r="A8" s="1"/>
      <c r="B8" s="1"/>
      <c r="C8" s="1"/>
      <c r="D8" s="1"/>
      <c r="E8" s="50" t="s">
        <v>56</v>
      </c>
      <c r="F8" s="50"/>
      <c r="G8" s="69">
        <f>Sammanställning!D14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3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IF(M8&gt;(40/24), "Flex överskrider 40h",IF(M8&lt;(-10/24),"Flex underskrider -10h",""))</f>
        <v/>
      </c>
      <c r="N9" s="1"/>
    </row>
    <row r="10" spans="1:18" s="8" customFormat="1" ht="13.8" x14ac:dyDescent="0.3">
      <c r="A10" s="154" t="s">
        <v>44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Q10" s="39"/>
      <c r="R10" s="39"/>
    </row>
    <row r="11" spans="1:18" s="8" customFormat="1" ht="13.8" x14ac:dyDescent="0.3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3.8" x14ac:dyDescent="0.3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3.8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3.8" x14ac:dyDescent="0.3">
      <c r="A14" s="94" t="s">
        <v>42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ht="16.2" x14ac:dyDescent="0.3">
      <c r="Q15" s="35"/>
      <c r="R15" s="35"/>
    </row>
    <row r="16" spans="1:18" s="12" customFormat="1" ht="41.25" customHeight="1" x14ac:dyDescent="0.3">
      <c r="A16" s="88" t="s">
        <v>9</v>
      </c>
      <c r="B16" s="88" t="s">
        <v>8</v>
      </c>
      <c r="C16" s="80" t="s">
        <v>48</v>
      </c>
      <c r="D16" s="80" t="s">
        <v>49</v>
      </c>
      <c r="E16" s="80" t="s">
        <v>50</v>
      </c>
      <c r="F16" s="80" t="s">
        <v>64</v>
      </c>
      <c r="G16" s="88" t="s">
        <v>51</v>
      </c>
      <c r="H16" s="88" t="s">
        <v>65</v>
      </c>
      <c r="I16" s="152" t="s">
        <v>10</v>
      </c>
      <c r="J16" s="153"/>
      <c r="K16" s="153"/>
      <c r="L16" s="89" t="s">
        <v>52</v>
      </c>
      <c r="M16" s="153" t="s">
        <v>43</v>
      </c>
      <c r="N16" s="156"/>
      <c r="Q16" s="40" t="s">
        <v>31</v>
      </c>
      <c r="R16" s="40" t="s">
        <v>28</v>
      </c>
    </row>
    <row r="17" spans="1:18" s="16" customFormat="1" x14ac:dyDescent="0.3">
      <c r="A17" s="45">
        <f>'Administratörens sida'!A14</f>
        <v>41274</v>
      </c>
      <c r="B17" s="46">
        <f>WEEKDAY(A17+1)</f>
        <v>2</v>
      </c>
      <c r="C17" s="47"/>
      <c r="D17" s="47"/>
      <c r="E17" s="47">
        <f t="shared" ref="E17:E23" si="0">IF(D17="",0,IF(OR(B17=1,B17=2,Q17&lt;&gt;0,L17&lt;&gt;""),0,0.5/24))</f>
        <v>0</v>
      </c>
      <c r="F17" s="109"/>
      <c r="G17" s="48">
        <f t="shared" ref="G17:G25" si="1">IF(D17="",0,D17-C17-E17-F17)</f>
        <v>0</v>
      </c>
      <c r="H17" s="119">
        <f t="shared" ref="H17:H26" si="2">IF(OR(B17=1,B17=2,Q17=1),D17-C17-E17-F17,IF(D17="",-F17,IF(L17&lt;&gt;"",G17-($G$8-L17),G17-$G$8)))</f>
        <v>0</v>
      </c>
      <c r="I17" s="146" t="str">
        <f>IF(ISERROR(VLOOKUP($A17,'Administratörens sida'!$A$31:$C$69,3,FALSE)),"",VLOOKUP($A17,'Administratörens sida'!$A$31:$C$69,3,FALSE))</f>
        <v>Nyårsdagen</v>
      </c>
      <c r="J17" s="147"/>
      <c r="K17" s="149"/>
      <c r="L17" s="49" t="str">
        <f>IF(R17="","",IF(R17&gt;0,R17*$C$7,""))</f>
        <v/>
      </c>
      <c r="M17" s="150"/>
      <c r="N17" s="151"/>
      <c r="Q17" s="41">
        <f>IF(AND(I17&lt;&gt;"",L17=""),1,0)</f>
        <v>1</v>
      </c>
      <c r="R17" s="42">
        <f>IF(ISERROR(VLOOKUP($A17,'Administratörens sida'!$A$31:$C$69,2,FALSE)),"",VLOOKUP($A17,'Administratörens sida'!$A$31:$C$69,2,FALSE))</f>
        <v>0</v>
      </c>
    </row>
    <row r="18" spans="1:18" x14ac:dyDescent="0.3">
      <c r="A18" s="45">
        <f t="shared" ref="A18:A26" si="3">A17+1</f>
        <v>41275</v>
      </c>
      <c r="B18" s="46">
        <f t="shared" ref="B18:B47" si="4">WEEKDAY(A18+1)</f>
        <v>3</v>
      </c>
      <c r="C18" s="47"/>
      <c r="D18" s="47"/>
      <c r="E18" s="47">
        <f t="shared" si="0"/>
        <v>0</v>
      </c>
      <c r="F18" s="109"/>
      <c r="G18" s="48">
        <f t="shared" si="1"/>
        <v>0</v>
      </c>
      <c r="H18" s="119">
        <f t="shared" si="2"/>
        <v>0</v>
      </c>
      <c r="I18" s="146" t="str">
        <f>IF(ISERROR(VLOOKUP($A18,'Administratörens sida'!$A$31:$C$69,3,FALSE)),"",VLOOKUP($A18,'Administratörens sida'!$A$31:$C$69,3,FALSE))</f>
        <v/>
      </c>
      <c r="J18" s="147"/>
      <c r="K18" s="149"/>
      <c r="L18" s="49" t="str">
        <f t="shared" ref="L18:L47" si="5">IF(R18="","",IF(R18&gt;0,R18*$C$7,""))</f>
        <v/>
      </c>
      <c r="M18" s="150"/>
      <c r="N18" s="151"/>
      <c r="O18" s="24"/>
      <c r="Q18" s="41">
        <f t="shared" ref="Q18:Q47" si="6">IF(AND(I18&lt;&gt;"",L18=""),1,0)</f>
        <v>0</v>
      </c>
      <c r="R18" s="42" t="str">
        <f>IF(ISERROR(VLOOKUP($A18,'Administratörens sida'!$A$31:$C$69,2,FALSE)),"",VLOOKUP($A18,'Administratörens sida'!$A$31:$C$69,2,FALSE))</f>
        <v/>
      </c>
    </row>
    <row r="19" spans="1:18" x14ac:dyDescent="0.3">
      <c r="A19" s="45">
        <f t="shared" si="3"/>
        <v>41276</v>
      </c>
      <c r="B19" s="46">
        <f t="shared" si="4"/>
        <v>4</v>
      </c>
      <c r="C19" s="47"/>
      <c r="D19" s="47"/>
      <c r="E19" s="47">
        <f t="shared" si="0"/>
        <v>0</v>
      </c>
      <c r="F19" s="109"/>
      <c r="G19" s="48">
        <f t="shared" si="1"/>
        <v>0</v>
      </c>
      <c r="H19" s="119">
        <f t="shared" si="2"/>
        <v>0</v>
      </c>
      <c r="I19" s="146" t="str">
        <f>IF(ISERROR(VLOOKUP($A19,'Administratörens sida'!$A$31:$C$69,3,FALSE)),"",VLOOKUP($A19,'Administratörens sida'!$A$31:$C$69,3,FALSE))</f>
        <v/>
      </c>
      <c r="J19" s="147"/>
      <c r="K19" s="149"/>
      <c r="L19" s="49" t="str">
        <f t="shared" si="5"/>
        <v/>
      </c>
      <c r="M19" s="150"/>
      <c r="N19" s="151"/>
      <c r="O19" s="24"/>
      <c r="P19" s="25"/>
      <c r="Q19" s="41">
        <v>0</v>
      </c>
      <c r="R19" s="42" t="str">
        <f>IF(ISERROR(VLOOKUP($A19,'Administratörens sida'!$A$31:$C$69,2,FALSE)),"",VLOOKUP($A19,'Administratörens sida'!$A$31:$C$69,2,FALSE))</f>
        <v/>
      </c>
    </row>
    <row r="20" spans="1:18" x14ac:dyDescent="0.3">
      <c r="A20" s="45">
        <f t="shared" si="3"/>
        <v>41277</v>
      </c>
      <c r="B20" s="46">
        <f t="shared" si="4"/>
        <v>5</v>
      </c>
      <c r="C20" s="47"/>
      <c r="D20" s="47"/>
      <c r="E20" s="47">
        <f t="shared" si="0"/>
        <v>0</v>
      </c>
      <c r="F20" s="109"/>
      <c r="G20" s="48">
        <f t="shared" si="1"/>
        <v>0</v>
      </c>
      <c r="H20" s="119">
        <f t="shared" si="2"/>
        <v>0</v>
      </c>
      <c r="I20" s="146" t="str">
        <f>IF(ISERROR(VLOOKUP($A20,'Administratörens sida'!$A$31:$C$69,3,FALSE)),"",VLOOKUP($A20,'Administratörens sida'!$A$31:$C$69,3,FALSE))</f>
        <v/>
      </c>
      <c r="J20" s="147"/>
      <c r="K20" s="149"/>
      <c r="L20" s="49" t="str">
        <f t="shared" si="5"/>
        <v/>
      </c>
      <c r="M20" s="150"/>
      <c r="N20" s="151"/>
      <c r="O20" s="24"/>
      <c r="P20" s="25"/>
      <c r="Q20" s="41">
        <f t="shared" si="6"/>
        <v>0</v>
      </c>
      <c r="R20" s="42" t="str">
        <f>IF(ISERROR(VLOOKUP($A20,'Administratörens sida'!$A$31:$C$69,2,FALSE)),"",VLOOKUP($A20,'Administratörens sida'!$A$31:$C$69,2,FALSE))</f>
        <v/>
      </c>
    </row>
    <row r="21" spans="1:18" x14ac:dyDescent="0.3">
      <c r="A21" s="45">
        <f t="shared" si="3"/>
        <v>41278</v>
      </c>
      <c r="B21" s="46">
        <f t="shared" si="4"/>
        <v>6</v>
      </c>
      <c r="C21" s="47"/>
      <c r="D21" s="47"/>
      <c r="E21" s="47">
        <f t="shared" si="0"/>
        <v>0</v>
      </c>
      <c r="F21" s="109"/>
      <c r="G21" s="48">
        <f t="shared" si="1"/>
        <v>0</v>
      </c>
      <c r="H21" s="119">
        <f t="shared" si="2"/>
        <v>0</v>
      </c>
      <c r="I21" s="146" t="str">
        <f>IF(ISERROR(VLOOKUP($A21,'Administratörens sida'!$A$31:$C$69,3,FALSE)),"",VLOOKUP($A21,'Administratörens sida'!$A$31:$C$69,3,FALSE))</f>
        <v>Trettondedagsafton</v>
      </c>
      <c r="J21" s="147"/>
      <c r="K21" s="149"/>
      <c r="L21" s="49">
        <f t="shared" si="5"/>
        <v>0.16666666666666666</v>
      </c>
      <c r="M21" s="150"/>
      <c r="N21" s="151"/>
      <c r="O21" s="24"/>
      <c r="P21" s="25"/>
      <c r="Q21" s="41">
        <f t="shared" si="6"/>
        <v>0</v>
      </c>
      <c r="R21" s="42">
        <f>IF(ISERROR(VLOOKUP($A21,'Administratörens sida'!$A$31:$C$69,2,FALSE)),"",VLOOKUP($A21,'Administratörens sida'!$A$31:$C$69,2,FALSE))</f>
        <v>0.16666666666666666</v>
      </c>
    </row>
    <row r="22" spans="1:18" x14ac:dyDescent="0.3">
      <c r="A22" s="45">
        <f t="shared" si="3"/>
        <v>41279</v>
      </c>
      <c r="B22" s="46">
        <f t="shared" si="4"/>
        <v>7</v>
      </c>
      <c r="C22" s="47"/>
      <c r="D22" s="47"/>
      <c r="E22" s="47">
        <f t="shared" si="0"/>
        <v>0</v>
      </c>
      <c r="F22" s="109"/>
      <c r="G22" s="48">
        <f t="shared" si="1"/>
        <v>0</v>
      </c>
      <c r="H22" s="119">
        <f t="shared" si="2"/>
        <v>0</v>
      </c>
      <c r="I22" s="146" t="str">
        <f>IF(ISERROR(VLOOKUP($A22,'Administratörens sida'!$A$31:$C$69,3,FALSE)),"",VLOOKUP($A22,'Administratörens sida'!$A$31:$C$69,3,FALSE))</f>
        <v>Trettondedag Jul</v>
      </c>
      <c r="J22" s="147"/>
      <c r="K22" s="149"/>
      <c r="L22" s="49" t="str">
        <f t="shared" si="5"/>
        <v/>
      </c>
      <c r="M22" s="150"/>
      <c r="N22" s="151"/>
      <c r="O22" s="24"/>
      <c r="P22" s="25"/>
      <c r="Q22" s="41">
        <f t="shared" si="6"/>
        <v>1</v>
      </c>
      <c r="R22" s="42">
        <f>IF(ISERROR(VLOOKUP($A22,'Administratörens sida'!$A$31:$C$69,2,FALSE)),"",VLOOKUP($A22,'Administratörens sida'!$A$31:$C$69,2,FALSE))</f>
        <v>0</v>
      </c>
    </row>
    <row r="23" spans="1:18" x14ac:dyDescent="0.3">
      <c r="A23" s="45">
        <f t="shared" si="3"/>
        <v>41280</v>
      </c>
      <c r="B23" s="46">
        <f t="shared" si="4"/>
        <v>1</v>
      </c>
      <c r="C23" s="47"/>
      <c r="D23" s="47"/>
      <c r="E23" s="47">
        <f t="shared" si="0"/>
        <v>0</v>
      </c>
      <c r="F23" s="109"/>
      <c r="G23" s="48">
        <f t="shared" si="1"/>
        <v>0</v>
      </c>
      <c r="H23" s="119">
        <f t="shared" si="2"/>
        <v>0</v>
      </c>
      <c r="I23" s="146" t="str">
        <f>IF(ISERROR(VLOOKUP($A23,'Administratörens sida'!$A$31:$C$69,3,FALSE)),"",VLOOKUP($A23,'Administratörens sida'!$A$31:$C$69,3,FALSE))</f>
        <v/>
      </c>
      <c r="J23" s="147"/>
      <c r="K23" s="149"/>
      <c r="L23" s="49" t="str">
        <f t="shared" si="5"/>
        <v/>
      </c>
      <c r="M23" s="150"/>
      <c r="N23" s="151"/>
      <c r="O23" s="24"/>
      <c r="P23" s="25"/>
      <c r="Q23" s="41">
        <f t="shared" si="6"/>
        <v>0</v>
      </c>
      <c r="R23" s="42" t="str">
        <f>IF(ISERROR(VLOOKUP($A23,'Administratörens sida'!$A$31:$C$69,2,FALSE)),"",VLOOKUP($A23,'Administratörens sida'!$A$31:$C$69,2,FALSE))</f>
        <v/>
      </c>
    </row>
    <row r="24" spans="1:18" x14ac:dyDescent="0.3">
      <c r="A24" s="45">
        <f t="shared" si="3"/>
        <v>41281</v>
      </c>
      <c r="B24" s="46">
        <f t="shared" si="4"/>
        <v>2</v>
      </c>
      <c r="C24" s="47"/>
      <c r="D24" s="47"/>
      <c r="E24" s="47">
        <f t="shared" ref="E24:E47" si="7">IF(D24="",0,IF(OR(B24=1,B24=2,Q24&lt;&gt;0,L24&lt;&gt;""),0,0.5/24))</f>
        <v>0</v>
      </c>
      <c r="F24" s="109"/>
      <c r="G24" s="48">
        <f t="shared" si="1"/>
        <v>0</v>
      </c>
      <c r="H24" s="119">
        <f t="shared" si="2"/>
        <v>0</v>
      </c>
      <c r="I24" s="146" t="str">
        <f>IF(ISERROR(VLOOKUP($A24,'Administratörens sida'!$A$31:$C$69,3,FALSE)),"",VLOOKUP($A24,'Administratörens sida'!$A$31:$C$69,3,FALSE))</f>
        <v/>
      </c>
      <c r="J24" s="147"/>
      <c r="K24" s="149"/>
      <c r="L24" s="49" t="str">
        <f t="shared" si="5"/>
        <v/>
      </c>
      <c r="M24" s="150"/>
      <c r="N24" s="151"/>
      <c r="O24" s="24"/>
      <c r="P24" s="25"/>
      <c r="Q24" s="41">
        <f t="shared" si="6"/>
        <v>0</v>
      </c>
      <c r="R24" s="42" t="str">
        <f>IF(ISERROR(VLOOKUP($A24,'Administratörens sida'!$A$31:$C$69,2,FALSE)),"",VLOOKUP($A24,'Administratörens sida'!$A$31:$C$69,2,FALSE))</f>
        <v/>
      </c>
    </row>
    <row r="25" spans="1:18" x14ac:dyDescent="0.3">
      <c r="A25" s="45">
        <f t="shared" si="3"/>
        <v>41282</v>
      </c>
      <c r="B25" s="46">
        <f t="shared" si="4"/>
        <v>3</v>
      </c>
      <c r="C25" s="47"/>
      <c r="D25" s="47"/>
      <c r="E25" s="47">
        <f t="shared" si="7"/>
        <v>0</v>
      </c>
      <c r="F25" s="109"/>
      <c r="G25" s="48">
        <f t="shared" si="1"/>
        <v>0</v>
      </c>
      <c r="H25" s="119">
        <f t="shared" si="2"/>
        <v>0</v>
      </c>
      <c r="I25" s="146" t="str">
        <f>IF(ISERROR(VLOOKUP($A25,'Administratörens sida'!$A$31:$C$69,3,FALSE)),"",VLOOKUP($A25,'Administratörens sida'!$A$31:$C$69,3,FALSE))</f>
        <v/>
      </c>
      <c r="J25" s="147"/>
      <c r="K25" s="149"/>
      <c r="L25" s="49" t="str">
        <f t="shared" si="5"/>
        <v/>
      </c>
      <c r="M25" s="150"/>
      <c r="N25" s="151"/>
      <c r="O25" s="24"/>
      <c r="P25" s="25"/>
      <c r="Q25" s="41">
        <f t="shared" si="6"/>
        <v>0</v>
      </c>
      <c r="R25" s="42" t="str">
        <f>IF(ISERROR(VLOOKUP($A25,'Administratörens sida'!$A$31:$C$69,2,FALSE)),"",VLOOKUP($A25,'Administratörens sida'!$A$31:$C$69,2,FALSE))</f>
        <v/>
      </c>
    </row>
    <row r="26" spans="1:18" x14ac:dyDescent="0.3">
      <c r="A26" s="45">
        <f t="shared" si="3"/>
        <v>41283</v>
      </c>
      <c r="B26" s="46">
        <f t="shared" si="4"/>
        <v>4</v>
      </c>
      <c r="C26" s="47"/>
      <c r="D26" s="47"/>
      <c r="E26" s="47">
        <f t="shared" si="7"/>
        <v>0</v>
      </c>
      <c r="F26" s="109"/>
      <c r="G26" s="48">
        <f t="shared" ref="G26:G47" si="8">IF(D26="",0,D26-C26-E26-F26)</f>
        <v>0</v>
      </c>
      <c r="H26" s="119">
        <f t="shared" si="2"/>
        <v>0</v>
      </c>
      <c r="I26" s="146" t="str">
        <f>IF(ISERROR(VLOOKUP($A26,'Administratörens sida'!$A$31:$C$69,3,FALSE)),"",VLOOKUP($A26,'Administratörens sida'!$A$31:$C$69,3,FALSE))</f>
        <v/>
      </c>
      <c r="J26" s="147"/>
      <c r="K26" s="149"/>
      <c r="L26" s="49" t="str">
        <f t="shared" si="5"/>
        <v/>
      </c>
      <c r="M26" s="150"/>
      <c r="N26" s="151"/>
      <c r="O26" s="24"/>
      <c r="P26" s="25"/>
      <c r="Q26" s="41">
        <f t="shared" si="6"/>
        <v>0</v>
      </c>
      <c r="R26" s="42" t="str">
        <f>IF(ISERROR(VLOOKUP($A26,'Administratörens sida'!$A$31:$C$69,2,FALSE)),"",VLOOKUP($A26,'Administratörens sida'!$A$31:$C$69,2,FALSE))</f>
        <v/>
      </c>
    </row>
    <row r="27" spans="1:18" x14ac:dyDescent="0.3">
      <c r="A27" s="45">
        <f t="shared" ref="A27:A33" si="9">A26+1</f>
        <v>41284</v>
      </c>
      <c r="B27" s="46">
        <f t="shared" si="4"/>
        <v>5</v>
      </c>
      <c r="C27" s="47"/>
      <c r="D27" s="47"/>
      <c r="E27" s="47">
        <f t="shared" si="7"/>
        <v>0</v>
      </c>
      <c r="F27" s="109"/>
      <c r="G27" s="48">
        <f t="shared" si="8"/>
        <v>0</v>
      </c>
      <c r="H27" s="119">
        <f>IF(OR(B27=1,B27=2,Q27=1),D27-C27-E27-F27,IF(D27="",-F27,IF(L27&lt;&gt;"",G27-($G$8-L27),G27-$G$8)))</f>
        <v>0</v>
      </c>
      <c r="I27" s="146" t="str">
        <f>IF(ISERROR(VLOOKUP($A27,'Administratörens sida'!$A$31:$C$69,3,FALSE)),"",VLOOKUP($A27,'Administratörens sida'!$A$31:$C$69,3,FALSE))</f>
        <v/>
      </c>
      <c r="J27" s="147"/>
      <c r="K27" s="149"/>
      <c r="L27" s="49" t="str">
        <f t="shared" si="5"/>
        <v/>
      </c>
      <c r="M27" s="150"/>
      <c r="N27" s="151"/>
      <c r="O27" s="24"/>
      <c r="P27" s="25"/>
      <c r="Q27" s="41">
        <f t="shared" si="6"/>
        <v>0</v>
      </c>
      <c r="R27" s="42" t="str">
        <f>IF(ISERROR(VLOOKUP($A27,'Administratörens sida'!$A$31:$C$69,2,FALSE)),"",VLOOKUP($A27,'Administratörens sida'!$A$31:$C$69,2,FALSE))</f>
        <v/>
      </c>
    </row>
    <row r="28" spans="1:18" x14ac:dyDescent="0.3">
      <c r="A28" s="45">
        <f t="shared" si="9"/>
        <v>41285</v>
      </c>
      <c r="B28" s="46">
        <f t="shared" si="4"/>
        <v>6</v>
      </c>
      <c r="C28" s="47"/>
      <c r="D28" s="47"/>
      <c r="E28" s="47">
        <f t="shared" si="7"/>
        <v>0</v>
      </c>
      <c r="F28" s="109"/>
      <c r="G28" s="48">
        <f t="shared" si="8"/>
        <v>0</v>
      </c>
      <c r="H28" s="119">
        <f t="shared" ref="H28:H47" si="10">IF(OR(B28=1,B28=2,Q28=1),D28-C28-E28-F28,IF(D28="",-F28,IF(L28&lt;&gt;"",G28-($G$8-L28),G28-$G$8)))</f>
        <v>0</v>
      </c>
      <c r="I28" s="146" t="str">
        <f>IF(ISERROR(VLOOKUP($A28,'Administratörens sida'!$A$31:$C$69,3,FALSE)),"",VLOOKUP($A28,'Administratörens sida'!$A$31:$C$69,3,FALSE))</f>
        <v/>
      </c>
      <c r="J28" s="147"/>
      <c r="K28" s="149"/>
      <c r="L28" s="49" t="str">
        <f t="shared" si="5"/>
        <v/>
      </c>
      <c r="M28" s="150"/>
      <c r="N28" s="151"/>
      <c r="O28" s="24"/>
      <c r="P28" s="25"/>
      <c r="Q28" s="41">
        <f t="shared" si="6"/>
        <v>0</v>
      </c>
      <c r="R28" s="42" t="str">
        <f>IF(ISERROR(VLOOKUP($A28,'Administratörens sida'!$A$31:$C$69,2,FALSE)),"",VLOOKUP($A28,'Administratörens sida'!$A$31:$C$69,2,FALSE))</f>
        <v/>
      </c>
    </row>
    <row r="29" spans="1:18" x14ac:dyDescent="0.3">
      <c r="A29" s="45">
        <f t="shared" si="9"/>
        <v>41286</v>
      </c>
      <c r="B29" s="46">
        <f t="shared" si="4"/>
        <v>7</v>
      </c>
      <c r="C29" s="47"/>
      <c r="D29" s="47"/>
      <c r="E29" s="47">
        <f t="shared" si="7"/>
        <v>0</v>
      </c>
      <c r="F29" s="109"/>
      <c r="G29" s="48">
        <f t="shared" si="8"/>
        <v>0</v>
      </c>
      <c r="H29" s="119">
        <f t="shared" si="10"/>
        <v>0</v>
      </c>
      <c r="I29" s="146" t="str">
        <f>IF(ISERROR(VLOOKUP($A29,'Administratörens sida'!$A$31:$C$69,3,FALSE)),"",VLOOKUP($A29,'Administratörens sida'!$A$31:$C$69,3,FALSE))</f>
        <v/>
      </c>
      <c r="J29" s="147"/>
      <c r="K29" s="149"/>
      <c r="L29" s="49" t="str">
        <f t="shared" si="5"/>
        <v/>
      </c>
      <c r="M29" s="150"/>
      <c r="N29" s="151"/>
      <c r="O29" s="24"/>
      <c r="P29" s="25"/>
      <c r="Q29" s="41">
        <f t="shared" si="6"/>
        <v>0</v>
      </c>
      <c r="R29" s="42" t="str">
        <f>IF(ISERROR(VLOOKUP($A29,'Administratörens sida'!$A$31:$C$69,2,FALSE)),"",VLOOKUP($A29,'Administratörens sida'!$A$31:$C$69,2,FALSE))</f>
        <v/>
      </c>
    </row>
    <row r="30" spans="1:18" x14ac:dyDescent="0.3">
      <c r="A30" s="45">
        <f t="shared" si="9"/>
        <v>41287</v>
      </c>
      <c r="B30" s="46">
        <f t="shared" si="4"/>
        <v>1</v>
      </c>
      <c r="C30" s="47"/>
      <c r="D30" s="47"/>
      <c r="E30" s="47">
        <f t="shared" si="7"/>
        <v>0</v>
      </c>
      <c r="F30" s="109"/>
      <c r="G30" s="48">
        <f t="shared" si="8"/>
        <v>0</v>
      </c>
      <c r="H30" s="119">
        <f t="shared" si="10"/>
        <v>0</v>
      </c>
      <c r="I30" s="146" t="str">
        <f>IF(ISERROR(VLOOKUP($A30,'Administratörens sida'!$A$31:$C$69,3,FALSE)),"",VLOOKUP($A30,'Administratörens sida'!$A$31:$C$69,3,FALSE))</f>
        <v/>
      </c>
      <c r="J30" s="147"/>
      <c r="K30" s="149"/>
      <c r="L30" s="49" t="str">
        <f t="shared" si="5"/>
        <v/>
      </c>
      <c r="M30" s="150"/>
      <c r="N30" s="151"/>
      <c r="O30" s="24"/>
      <c r="P30" s="25"/>
      <c r="Q30" s="41">
        <f t="shared" si="6"/>
        <v>0</v>
      </c>
      <c r="R30" s="42" t="str">
        <f>IF(ISERROR(VLOOKUP($A30,'Administratörens sida'!$A$31:$C$69,2,FALSE)),"",VLOOKUP($A30,'Administratörens sida'!$A$31:$C$69,2,FALSE))</f>
        <v/>
      </c>
    </row>
    <row r="31" spans="1:18" x14ac:dyDescent="0.3">
      <c r="A31" s="45">
        <f t="shared" si="9"/>
        <v>41288</v>
      </c>
      <c r="B31" s="46">
        <f t="shared" si="4"/>
        <v>2</v>
      </c>
      <c r="C31" s="47"/>
      <c r="D31" s="47"/>
      <c r="E31" s="47">
        <f t="shared" si="7"/>
        <v>0</v>
      </c>
      <c r="F31" s="109"/>
      <c r="G31" s="48">
        <f t="shared" si="8"/>
        <v>0</v>
      </c>
      <c r="H31" s="119">
        <f t="shared" si="10"/>
        <v>0</v>
      </c>
      <c r="I31" s="146" t="str">
        <f>IF(ISERROR(VLOOKUP($A31,'Administratörens sida'!$A$31:$C$69,3,FALSE)),"",VLOOKUP($A31,'Administratörens sida'!$A$31:$C$69,3,FALSE))</f>
        <v/>
      </c>
      <c r="J31" s="147"/>
      <c r="K31" s="149"/>
      <c r="L31" s="49" t="str">
        <f t="shared" si="5"/>
        <v/>
      </c>
      <c r="M31" s="150"/>
      <c r="N31" s="151"/>
      <c r="O31" s="24"/>
      <c r="P31" s="25"/>
      <c r="Q31" s="41">
        <f t="shared" si="6"/>
        <v>0</v>
      </c>
      <c r="R31" s="42" t="str">
        <f>IF(ISERROR(VLOOKUP($A31,'Administratörens sida'!$A$31:$C$69,2,FALSE)),"",VLOOKUP($A31,'Administratörens sida'!$A$31:$C$69,2,FALSE))</f>
        <v/>
      </c>
    </row>
    <row r="32" spans="1:18" x14ac:dyDescent="0.3">
      <c r="A32" s="45">
        <f t="shared" si="9"/>
        <v>41289</v>
      </c>
      <c r="B32" s="46">
        <f t="shared" si="4"/>
        <v>3</v>
      </c>
      <c r="C32" s="47"/>
      <c r="D32" s="47"/>
      <c r="E32" s="47">
        <f t="shared" si="7"/>
        <v>0</v>
      </c>
      <c r="F32" s="109"/>
      <c r="G32" s="48">
        <f t="shared" si="8"/>
        <v>0</v>
      </c>
      <c r="H32" s="119">
        <f t="shared" si="10"/>
        <v>0</v>
      </c>
      <c r="I32" s="146" t="str">
        <f>IF(ISERROR(VLOOKUP($A32,'Administratörens sida'!$A$31:$C$69,3,FALSE)),"",VLOOKUP($A32,'Administratörens sida'!$A$31:$C$69,3,FALSE))</f>
        <v/>
      </c>
      <c r="J32" s="147"/>
      <c r="K32" s="149"/>
      <c r="L32" s="49" t="str">
        <f t="shared" si="5"/>
        <v/>
      </c>
      <c r="M32" s="150"/>
      <c r="N32" s="151"/>
      <c r="O32" s="24"/>
      <c r="P32" s="25"/>
      <c r="Q32" s="41">
        <f t="shared" si="6"/>
        <v>0</v>
      </c>
      <c r="R32" s="42" t="str">
        <f>IF(ISERROR(VLOOKUP($A32,'Administratörens sida'!$A$31:$C$69,2,FALSE)),"",VLOOKUP($A32,'Administratörens sida'!$A$31:$C$69,2,FALSE))</f>
        <v/>
      </c>
    </row>
    <row r="33" spans="1:18" x14ac:dyDescent="0.3">
      <c r="A33" s="45">
        <f t="shared" si="9"/>
        <v>41290</v>
      </c>
      <c r="B33" s="46">
        <f t="shared" si="4"/>
        <v>4</v>
      </c>
      <c r="C33" s="47"/>
      <c r="D33" s="47"/>
      <c r="E33" s="47">
        <f t="shared" si="7"/>
        <v>0</v>
      </c>
      <c r="F33" s="109"/>
      <c r="G33" s="48">
        <f t="shared" si="8"/>
        <v>0</v>
      </c>
      <c r="H33" s="119">
        <f t="shared" si="10"/>
        <v>0</v>
      </c>
      <c r="I33" s="146" t="str">
        <f>IF(ISERROR(VLOOKUP($A33,'Administratörens sida'!$A$31:$C$69,3,FALSE)),"",VLOOKUP($A33,'Administratörens sida'!$A$31:$C$69,3,FALSE))</f>
        <v/>
      </c>
      <c r="J33" s="147"/>
      <c r="K33" s="149"/>
      <c r="L33" s="49" t="str">
        <f t="shared" si="5"/>
        <v/>
      </c>
      <c r="M33" s="150"/>
      <c r="N33" s="151"/>
      <c r="O33" s="24"/>
      <c r="P33" s="25"/>
      <c r="Q33" s="41">
        <f t="shared" si="6"/>
        <v>0</v>
      </c>
      <c r="R33" s="42" t="str">
        <f>IF(ISERROR(VLOOKUP($A33,'Administratörens sida'!$A$31:$C$69,2,FALSE)),"",VLOOKUP($A33,'Administratörens sida'!$A$31:$C$69,2,FALSE))</f>
        <v/>
      </c>
    </row>
    <row r="34" spans="1:18" x14ac:dyDescent="0.3">
      <c r="A34" s="45">
        <f t="shared" ref="A34:A47" si="11">A33+1</f>
        <v>41291</v>
      </c>
      <c r="B34" s="46">
        <f t="shared" si="4"/>
        <v>5</v>
      </c>
      <c r="C34" s="47"/>
      <c r="D34" s="47"/>
      <c r="E34" s="47">
        <f t="shared" si="7"/>
        <v>0</v>
      </c>
      <c r="F34" s="109"/>
      <c r="G34" s="48">
        <f t="shared" si="8"/>
        <v>0</v>
      </c>
      <c r="H34" s="119">
        <f t="shared" si="10"/>
        <v>0</v>
      </c>
      <c r="I34" s="146" t="str">
        <f>IF(ISERROR(VLOOKUP($A34,'Administratörens sida'!$A$31:$C$69,3,FALSE)),"",VLOOKUP($A34,'Administratörens sida'!$A$31:$C$69,3,FALSE))</f>
        <v/>
      </c>
      <c r="J34" s="147"/>
      <c r="K34" s="149"/>
      <c r="L34" s="49" t="str">
        <f t="shared" si="5"/>
        <v/>
      </c>
      <c r="M34" s="150"/>
      <c r="N34" s="151"/>
      <c r="O34" s="24"/>
      <c r="P34" s="25"/>
      <c r="Q34" s="41">
        <f t="shared" si="6"/>
        <v>0</v>
      </c>
      <c r="R34" s="42" t="str">
        <f>IF(ISERROR(VLOOKUP($A34,'Administratörens sida'!$A$31:$C$69,2,FALSE)),"",VLOOKUP($A34,'Administratörens sida'!$A$31:$C$69,2,FALSE))</f>
        <v/>
      </c>
    </row>
    <row r="35" spans="1:18" x14ac:dyDescent="0.3">
      <c r="A35" s="45">
        <f t="shared" si="11"/>
        <v>41292</v>
      </c>
      <c r="B35" s="46">
        <f t="shared" si="4"/>
        <v>6</v>
      </c>
      <c r="C35" s="47"/>
      <c r="D35" s="47"/>
      <c r="E35" s="47">
        <f t="shared" si="7"/>
        <v>0</v>
      </c>
      <c r="F35" s="109"/>
      <c r="G35" s="48">
        <f t="shared" si="8"/>
        <v>0</v>
      </c>
      <c r="H35" s="119">
        <f t="shared" si="10"/>
        <v>0</v>
      </c>
      <c r="I35" s="146" t="str">
        <f>IF(ISERROR(VLOOKUP($A35,'Administratörens sida'!$A$31:$C$69,3,FALSE)),"",VLOOKUP($A35,'Administratörens sida'!$A$31:$C$69,3,FALSE))</f>
        <v/>
      </c>
      <c r="J35" s="147"/>
      <c r="K35" s="149"/>
      <c r="L35" s="49" t="str">
        <f t="shared" si="5"/>
        <v/>
      </c>
      <c r="M35" s="150"/>
      <c r="N35" s="151"/>
      <c r="O35" s="24"/>
      <c r="P35" s="25"/>
      <c r="Q35" s="41">
        <f t="shared" si="6"/>
        <v>0</v>
      </c>
      <c r="R35" s="42" t="str">
        <f>IF(ISERROR(VLOOKUP($A35,'Administratörens sida'!$A$31:$C$69,2,FALSE)),"",VLOOKUP($A35,'Administratörens sida'!$A$31:$C$69,2,FALSE))</f>
        <v/>
      </c>
    </row>
    <row r="36" spans="1:18" x14ac:dyDescent="0.3">
      <c r="A36" s="45">
        <f t="shared" si="11"/>
        <v>41293</v>
      </c>
      <c r="B36" s="46">
        <f t="shared" si="4"/>
        <v>7</v>
      </c>
      <c r="C36" s="47"/>
      <c r="D36" s="47"/>
      <c r="E36" s="47">
        <f t="shared" si="7"/>
        <v>0</v>
      </c>
      <c r="F36" s="109"/>
      <c r="G36" s="48">
        <f t="shared" si="8"/>
        <v>0</v>
      </c>
      <c r="H36" s="119">
        <f t="shared" si="10"/>
        <v>0</v>
      </c>
      <c r="I36" s="146" t="str">
        <f>IF(ISERROR(VLOOKUP($A36,'Administratörens sida'!$A$31:$C$69,3,FALSE)),"",VLOOKUP($A36,'Administratörens sida'!$A$31:$C$69,3,FALSE))</f>
        <v/>
      </c>
      <c r="J36" s="147"/>
      <c r="K36" s="149"/>
      <c r="L36" s="49" t="str">
        <f t="shared" si="5"/>
        <v/>
      </c>
      <c r="M36" s="150"/>
      <c r="N36" s="151"/>
      <c r="O36" s="24"/>
      <c r="P36" s="25"/>
      <c r="Q36" s="41">
        <f t="shared" si="6"/>
        <v>0</v>
      </c>
      <c r="R36" s="42" t="str">
        <f>IF(ISERROR(VLOOKUP($A36,'Administratörens sida'!$A$31:$C$69,2,FALSE)),"",VLOOKUP($A36,'Administratörens sida'!$A$31:$C$69,2,FALSE))</f>
        <v/>
      </c>
    </row>
    <row r="37" spans="1:18" x14ac:dyDescent="0.3">
      <c r="A37" s="45">
        <f t="shared" si="11"/>
        <v>41294</v>
      </c>
      <c r="B37" s="46">
        <f t="shared" si="4"/>
        <v>1</v>
      </c>
      <c r="C37" s="47"/>
      <c r="D37" s="47"/>
      <c r="E37" s="47">
        <f t="shared" si="7"/>
        <v>0</v>
      </c>
      <c r="F37" s="109"/>
      <c r="G37" s="48">
        <f t="shared" si="8"/>
        <v>0</v>
      </c>
      <c r="H37" s="119">
        <f t="shared" si="10"/>
        <v>0</v>
      </c>
      <c r="I37" s="146" t="str">
        <f>IF(ISERROR(VLOOKUP($A37,'Administratörens sida'!$A$31:$C$69,3,FALSE)),"",VLOOKUP($A37,'Administratörens sida'!$A$31:$C$69,3,FALSE))</f>
        <v/>
      </c>
      <c r="J37" s="147"/>
      <c r="K37" s="149"/>
      <c r="L37" s="49" t="str">
        <f t="shared" si="5"/>
        <v/>
      </c>
      <c r="M37" s="150"/>
      <c r="N37" s="151"/>
      <c r="O37" s="24"/>
      <c r="P37" s="25"/>
      <c r="Q37" s="41">
        <f t="shared" si="6"/>
        <v>0</v>
      </c>
      <c r="R37" s="42" t="str">
        <f>IF(ISERROR(VLOOKUP($A37,'Administratörens sida'!$A$31:$C$69,2,FALSE)),"",VLOOKUP($A37,'Administratörens sida'!$A$31:$C$69,2,FALSE))</f>
        <v/>
      </c>
    </row>
    <row r="38" spans="1:18" x14ac:dyDescent="0.3">
      <c r="A38" s="45">
        <f t="shared" si="11"/>
        <v>41295</v>
      </c>
      <c r="B38" s="46">
        <f t="shared" si="4"/>
        <v>2</v>
      </c>
      <c r="C38" s="47"/>
      <c r="D38" s="47"/>
      <c r="E38" s="47">
        <f t="shared" si="7"/>
        <v>0</v>
      </c>
      <c r="F38" s="109"/>
      <c r="G38" s="48">
        <f t="shared" si="8"/>
        <v>0</v>
      </c>
      <c r="H38" s="119">
        <f t="shared" si="10"/>
        <v>0</v>
      </c>
      <c r="I38" s="146" t="str">
        <f>IF(ISERROR(VLOOKUP($A38,'Administratörens sida'!$A$31:$C$69,3,FALSE)),"",VLOOKUP($A38,'Administratörens sida'!$A$31:$C$69,3,FALSE))</f>
        <v/>
      </c>
      <c r="J38" s="147"/>
      <c r="K38" s="149"/>
      <c r="L38" s="49" t="str">
        <f t="shared" si="5"/>
        <v/>
      </c>
      <c r="M38" s="150"/>
      <c r="N38" s="151"/>
      <c r="O38" s="24"/>
      <c r="P38" s="25"/>
      <c r="Q38" s="41">
        <f t="shared" si="6"/>
        <v>0</v>
      </c>
      <c r="R38" s="42" t="str">
        <f>IF(ISERROR(VLOOKUP($A38,'Administratörens sida'!$A$31:$C$69,2,FALSE)),"",VLOOKUP($A38,'Administratörens sida'!$A$31:$C$69,2,FALSE))</f>
        <v/>
      </c>
    </row>
    <row r="39" spans="1:18" x14ac:dyDescent="0.3">
      <c r="A39" s="45">
        <f t="shared" si="11"/>
        <v>41296</v>
      </c>
      <c r="B39" s="46">
        <f t="shared" si="4"/>
        <v>3</v>
      </c>
      <c r="C39" s="47"/>
      <c r="D39" s="47"/>
      <c r="E39" s="47">
        <f t="shared" si="7"/>
        <v>0</v>
      </c>
      <c r="F39" s="109"/>
      <c r="G39" s="48">
        <f t="shared" si="8"/>
        <v>0</v>
      </c>
      <c r="H39" s="119">
        <f t="shared" si="10"/>
        <v>0</v>
      </c>
      <c r="I39" s="146" t="str">
        <f>IF(ISERROR(VLOOKUP($A39,'Administratörens sida'!$A$31:$C$69,3,FALSE)),"",VLOOKUP($A39,'Administratörens sida'!$A$31:$C$69,3,FALSE))</f>
        <v/>
      </c>
      <c r="J39" s="147"/>
      <c r="K39" s="149"/>
      <c r="L39" s="49" t="str">
        <f t="shared" si="5"/>
        <v/>
      </c>
      <c r="M39" s="150"/>
      <c r="N39" s="151"/>
      <c r="O39" s="24"/>
      <c r="P39" s="25"/>
      <c r="Q39" s="41">
        <f t="shared" si="6"/>
        <v>0</v>
      </c>
      <c r="R39" s="42" t="str">
        <f>IF(ISERROR(VLOOKUP($A39,'Administratörens sida'!$A$31:$C$69,2,FALSE)),"",VLOOKUP($A39,'Administratörens sida'!$A$31:$C$69,2,FALSE))</f>
        <v/>
      </c>
    </row>
    <row r="40" spans="1:18" x14ac:dyDescent="0.3">
      <c r="A40" s="45">
        <f t="shared" si="11"/>
        <v>41297</v>
      </c>
      <c r="B40" s="46">
        <f t="shared" si="4"/>
        <v>4</v>
      </c>
      <c r="C40" s="47"/>
      <c r="D40" s="47"/>
      <c r="E40" s="47">
        <f t="shared" si="7"/>
        <v>0</v>
      </c>
      <c r="F40" s="109"/>
      <c r="G40" s="48">
        <f t="shared" si="8"/>
        <v>0</v>
      </c>
      <c r="H40" s="119">
        <f t="shared" si="10"/>
        <v>0</v>
      </c>
      <c r="I40" s="146" t="str">
        <f>IF(ISERROR(VLOOKUP($A40,'Administratörens sida'!$A$31:$C$69,3,FALSE)),"",VLOOKUP($A40,'Administratörens sida'!$A$31:$C$69,3,FALSE))</f>
        <v/>
      </c>
      <c r="J40" s="147"/>
      <c r="K40" s="149"/>
      <c r="L40" s="49" t="str">
        <f t="shared" si="5"/>
        <v/>
      </c>
      <c r="M40" s="150"/>
      <c r="N40" s="151"/>
      <c r="O40" s="24"/>
      <c r="P40" s="25"/>
      <c r="Q40" s="41">
        <f t="shared" si="6"/>
        <v>0</v>
      </c>
      <c r="R40" s="42" t="str">
        <f>IF(ISERROR(VLOOKUP($A40,'Administratörens sida'!$A$31:$C$69,2,FALSE)),"",VLOOKUP($A40,'Administratörens sida'!$A$31:$C$69,2,FALSE))</f>
        <v/>
      </c>
    </row>
    <row r="41" spans="1:18" x14ac:dyDescent="0.3">
      <c r="A41" s="45">
        <f t="shared" si="11"/>
        <v>41298</v>
      </c>
      <c r="B41" s="46">
        <f t="shared" si="4"/>
        <v>5</v>
      </c>
      <c r="C41" s="47"/>
      <c r="D41" s="47"/>
      <c r="E41" s="47"/>
      <c r="F41" s="109"/>
      <c r="G41" s="48">
        <f t="shared" si="8"/>
        <v>0</v>
      </c>
      <c r="H41" s="119">
        <f t="shared" si="10"/>
        <v>0</v>
      </c>
      <c r="I41" s="146" t="str">
        <f>IF(ISERROR(VLOOKUP($A41,'Administratörens sida'!$A$31:$C$69,3,FALSE)),"",VLOOKUP($A41,'Administratörens sida'!$A$31:$C$69,3,FALSE))</f>
        <v/>
      </c>
      <c r="J41" s="147"/>
      <c r="K41" s="149"/>
      <c r="L41" s="49" t="str">
        <f t="shared" si="5"/>
        <v/>
      </c>
      <c r="M41" s="150"/>
      <c r="N41" s="151"/>
      <c r="O41" s="24"/>
      <c r="P41" s="25"/>
      <c r="Q41" s="41">
        <f t="shared" si="6"/>
        <v>0</v>
      </c>
      <c r="R41" s="42" t="str">
        <f>IF(ISERROR(VLOOKUP($A41,'Administratörens sida'!$A$31:$C$69,2,FALSE)),"",VLOOKUP($A41,'Administratörens sida'!$A$31:$C$69,2,FALSE))</f>
        <v/>
      </c>
    </row>
    <row r="42" spans="1:18" x14ac:dyDescent="0.3">
      <c r="A42" s="45">
        <f t="shared" si="11"/>
        <v>41299</v>
      </c>
      <c r="B42" s="46">
        <f t="shared" si="4"/>
        <v>6</v>
      </c>
      <c r="C42" s="47"/>
      <c r="D42" s="47"/>
      <c r="E42" s="47">
        <f t="shared" si="7"/>
        <v>0</v>
      </c>
      <c r="F42" s="109"/>
      <c r="G42" s="48">
        <f t="shared" si="8"/>
        <v>0</v>
      </c>
      <c r="H42" s="119">
        <f t="shared" si="10"/>
        <v>0</v>
      </c>
      <c r="I42" s="146" t="str">
        <f>IF(ISERROR(VLOOKUP($A42,'Administratörens sida'!$A$31:$C$69,3,FALSE)),"",VLOOKUP($A42,'Administratörens sida'!$A$31:$C$69,3,FALSE))</f>
        <v/>
      </c>
      <c r="J42" s="147"/>
      <c r="K42" s="149"/>
      <c r="L42" s="49" t="str">
        <f t="shared" si="5"/>
        <v/>
      </c>
      <c r="M42" s="150"/>
      <c r="N42" s="151"/>
      <c r="O42" s="24"/>
      <c r="P42" s="25"/>
      <c r="Q42" s="41">
        <f t="shared" si="6"/>
        <v>0</v>
      </c>
      <c r="R42" s="42" t="str">
        <f>IF(ISERROR(VLOOKUP($A42,'Administratörens sida'!$A$31:$C$69,2,FALSE)),"",VLOOKUP($A42,'Administratörens sida'!$A$31:$C$69,2,FALSE))</f>
        <v/>
      </c>
    </row>
    <row r="43" spans="1:18" x14ac:dyDescent="0.3">
      <c r="A43" s="45">
        <f t="shared" si="11"/>
        <v>41300</v>
      </c>
      <c r="B43" s="46">
        <f t="shared" si="4"/>
        <v>7</v>
      </c>
      <c r="C43" s="47"/>
      <c r="D43" s="47"/>
      <c r="E43" s="47">
        <f t="shared" si="7"/>
        <v>0</v>
      </c>
      <c r="F43" s="109"/>
      <c r="G43" s="48">
        <f t="shared" si="8"/>
        <v>0</v>
      </c>
      <c r="H43" s="119">
        <f t="shared" si="10"/>
        <v>0</v>
      </c>
      <c r="I43" s="146" t="str">
        <f>IF(ISERROR(VLOOKUP($A43,'Administratörens sida'!$A$31:$C$69,3,FALSE)),"",VLOOKUP($A43,'Administratörens sida'!$A$31:$C$69,3,FALSE))</f>
        <v/>
      </c>
      <c r="J43" s="147"/>
      <c r="K43" s="149"/>
      <c r="L43" s="49" t="str">
        <f t="shared" si="5"/>
        <v/>
      </c>
      <c r="M43" s="150"/>
      <c r="N43" s="151"/>
      <c r="O43" s="24"/>
      <c r="P43" s="25"/>
      <c r="Q43" s="41">
        <f t="shared" si="6"/>
        <v>0</v>
      </c>
      <c r="R43" s="42" t="str">
        <f>IF(ISERROR(VLOOKUP($A43,'Administratörens sida'!$A$31:$C$69,2,FALSE)),"",VLOOKUP($A43,'Administratörens sida'!$A$31:$C$69,2,FALSE))</f>
        <v/>
      </c>
    </row>
    <row r="44" spans="1:18" x14ac:dyDescent="0.3">
      <c r="A44" s="45">
        <f t="shared" si="11"/>
        <v>41301</v>
      </c>
      <c r="B44" s="46">
        <f t="shared" si="4"/>
        <v>1</v>
      </c>
      <c r="C44" s="47"/>
      <c r="D44" s="47"/>
      <c r="E44" s="47">
        <f t="shared" si="7"/>
        <v>0</v>
      </c>
      <c r="F44" s="109"/>
      <c r="G44" s="48">
        <f t="shared" si="8"/>
        <v>0</v>
      </c>
      <c r="H44" s="119">
        <f t="shared" si="10"/>
        <v>0</v>
      </c>
      <c r="I44" s="146" t="str">
        <f>IF(ISERROR(VLOOKUP($A44,'Administratörens sida'!$A$31:$C$69,3,FALSE)),"",VLOOKUP($A44,'Administratörens sida'!$A$31:$C$69,3,FALSE))</f>
        <v/>
      </c>
      <c r="J44" s="147"/>
      <c r="K44" s="149"/>
      <c r="L44" s="49" t="str">
        <f t="shared" si="5"/>
        <v/>
      </c>
      <c r="M44" s="150"/>
      <c r="N44" s="151"/>
      <c r="O44" s="24"/>
      <c r="P44" s="25"/>
      <c r="Q44" s="41">
        <f t="shared" si="6"/>
        <v>0</v>
      </c>
      <c r="R44" s="42" t="str">
        <f>IF(ISERROR(VLOOKUP($A44,'Administratörens sida'!$A$31:$C$69,2,FALSE)),"",VLOOKUP($A44,'Administratörens sida'!$A$31:$C$69,2,FALSE))</f>
        <v/>
      </c>
    </row>
    <row r="45" spans="1:18" x14ac:dyDescent="0.3">
      <c r="A45" s="45">
        <f t="shared" si="11"/>
        <v>41302</v>
      </c>
      <c r="B45" s="46">
        <f t="shared" si="4"/>
        <v>2</v>
      </c>
      <c r="C45" s="47"/>
      <c r="D45" s="47"/>
      <c r="E45" s="47">
        <f t="shared" si="7"/>
        <v>0</v>
      </c>
      <c r="F45" s="109"/>
      <c r="G45" s="48">
        <f t="shared" si="8"/>
        <v>0</v>
      </c>
      <c r="H45" s="119">
        <f t="shared" si="10"/>
        <v>0</v>
      </c>
      <c r="I45" s="146" t="str">
        <f>IF(ISERROR(VLOOKUP($A45,'Administratörens sida'!$A$31:$C$69,3,FALSE)),"",VLOOKUP($A45,'Administratörens sida'!$A$31:$C$69,3,FALSE))</f>
        <v/>
      </c>
      <c r="J45" s="147"/>
      <c r="K45" s="149"/>
      <c r="L45" s="49" t="str">
        <f t="shared" si="5"/>
        <v/>
      </c>
      <c r="M45" s="150"/>
      <c r="N45" s="151"/>
      <c r="O45" s="24"/>
      <c r="P45" s="25"/>
      <c r="Q45" s="41">
        <f t="shared" si="6"/>
        <v>0</v>
      </c>
      <c r="R45" s="42" t="str">
        <f>IF(ISERROR(VLOOKUP($A45,'Administratörens sida'!$A$31:$C$69,2,FALSE)),"",VLOOKUP($A45,'Administratörens sida'!$A$31:$C$69,2,FALSE))</f>
        <v/>
      </c>
    </row>
    <row r="46" spans="1:18" x14ac:dyDescent="0.3">
      <c r="A46" s="45">
        <f t="shared" si="11"/>
        <v>41303</v>
      </c>
      <c r="B46" s="46">
        <f t="shared" si="4"/>
        <v>3</v>
      </c>
      <c r="C46" s="47"/>
      <c r="D46" s="47"/>
      <c r="E46" s="47">
        <f t="shared" si="7"/>
        <v>0</v>
      </c>
      <c r="F46" s="109"/>
      <c r="G46" s="48">
        <f t="shared" si="8"/>
        <v>0</v>
      </c>
      <c r="H46" s="119">
        <f t="shared" si="10"/>
        <v>0</v>
      </c>
      <c r="I46" s="146" t="str">
        <f>IF(ISERROR(VLOOKUP($A46,'Administratörens sida'!$A$31:$C$69,3,FALSE)),"",VLOOKUP($A46,'Administratörens sida'!$A$31:$C$69,3,FALSE))</f>
        <v/>
      </c>
      <c r="J46" s="147"/>
      <c r="K46" s="149"/>
      <c r="L46" s="49" t="str">
        <f t="shared" si="5"/>
        <v/>
      </c>
      <c r="M46" s="150"/>
      <c r="N46" s="151"/>
      <c r="O46" s="24"/>
      <c r="P46" s="25"/>
      <c r="Q46" s="41">
        <f t="shared" si="6"/>
        <v>0</v>
      </c>
      <c r="R46" s="42" t="str">
        <f>IF(ISERROR(VLOOKUP($A46,'Administratörens sida'!$A$31:$C$69,2,FALSE)),"",VLOOKUP($A46,'Administratörens sida'!$A$31:$C$69,2,FALSE))</f>
        <v/>
      </c>
    </row>
    <row r="47" spans="1:18" x14ac:dyDescent="0.3">
      <c r="A47" s="45">
        <f t="shared" si="11"/>
        <v>41304</v>
      </c>
      <c r="B47" s="46">
        <f t="shared" si="4"/>
        <v>4</v>
      </c>
      <c r="C47" s="47"/>
      <c r="D47" s="47"/>
      <c r="E47" s="47">
        <f t="shared" si="7"/>
        <v>0</v>
      </c>
      <c r="F47" s="109"/>
      <c r="G47" s="48">
        <f t="shared" si="8"/>
        <v>0</v>
      </c>
      <c r="H47" s="119">
        <f t="shared" si="10"/>
        <v>0</v>
      </c>
      <c r="I47" s="146" t="str">
        <f>IF(ISERROR(VLOOKUP($A47,'Administratörens sida'!$A$31:$C$69,3,FALSE)),"",VLOOKUP($A47,'Administratörens sida'!$A$31:$C$69,3,FALSE))</f>
        <v/>
      </c>
      <c r="J47" s="147"/>
      <c r="K47" s="148"/>
      <c r="L47" s="49" t="str">
        <f t="shared" si="5"/>
        <v/>
      </c>
      <c r="M47" s="150"/>
      <c r="N47" s="151"/>
      <c r="O47" s="24"/>
      <c r="P47" s="25"/>
      <c r="Q47" s="41">
        <f t="shared" si="6"/>
        <v>0</v>
      </c>
      <c r="R47" s="42" t="str">
        <f>IF(ISERROR(VLOOKUP($A47,'Administratörens sida'!$A$31:$C$69,2,FALSE)),"",VLOOKUP($A47,'Administratörens sida'!$A$31:$C$69,2,FALSE))</f>
        <v/>
      </c>
    </row>
    <row r="48" spans="1:18" x14ac:dyDescent="0.3">
      <c r="B48" s="6"/>
      <c r="I48" s="33"/>
      <c r="J48" s="33"/>
      <c r="K48" s="33"/>
      <c r="L48" s="33"/>
      <c r="M48" s="33"/>
      <c r="N48" s="11"/>
      <c r="O48" s="25"/>
      <c r="P48" s="25"/>
    </row>
    <row r="49" spans="2:16" x14ac:dyDescent="0.3">
      <c r="B49" s="7"/>
      <c r="N49" s="11"/>
      <c r="O49" s="26"/>
      <c r="P49" s="26"/>
    </row>
  </sheetData>
  <sheetProtection sheet="1" objects="1" scenarios="1" selectLockedCells="1"/>
  <mergeCells count="68">
    <mergeCell ref="A10:M10"/>
    <mergeCell ref="M16:N16"/>
    <mergeCell ref="M17:N17"/>
    <mergeCell ref="M18:N18"/>
    <mergeCell ref="A5:C5"/>
    <mergeCell ref="A6:C6"/>
    <mergeCell ref="A7:B7"/>
    <mergeCell ref="I17:K17"/>
    <mergeCell ref="I27:K27"/>
    <mergeCell ref="I18:K18"/>
    <mergeCell ref="I16:K16"/>
    <mergeCell ref="M23:N23"/>
    <mergeCell ref="I22:K22"/>
    <mergeCell ref="M19:N19"/>
    <mergeCell ref="M20:N20"/>
    <mergeCell ref="M27:N27"/>
    <mergeCell ref="I23:K23"/>
    <mergeCell ref="M22:N22"/>
    <mergeCell ref="I19:K19"/>
    <mergeCell ref="I20:K20"/>
    <mergeCell ref="M24:N24"/>
    <mergeCell ref="M21:N21"/>
    <mergeCell ref="I21:K21"/>
    <mergeCell ref="I24:K24"/>
    <mergeCell ref="I29:K29"/>
    <mergeCell ref="M29:N29"/>
    <mergeCell ref="I33:K33"/>
    <mergeCell ref="I34:K34"/>
    <mergeCell ref="I25:K25"/>
    <mergeCell ref="I28:K28"/>
    <mergeCell ref="M34:N34"/>
    <mergeCell ref="M30:N30"/>
    <mergeCell ref="M32:N32"/>
    <mergeCell ref="M25:N25"/>
    <mergeCell ref="M28:N28"/>
    <mergeCell ref="M26:N26"/>
    <mergeCell ref="I30:K30"/>
    <mergeCell ref="I31:K31"/>
    <mergeCell ref="I32:K32"/>
    <mergeCell ref="I26:K26"/>
    <mergeCell ref="M31:N31"/>
    <mergeCell ref="M43:N43"/>
    <mergeCell ref="M36:N36"/>
    <mergeCell ref="M37:N37"/>
    <mergeCell ref="M38:N38"/>
    <mergeCell ref="M39:N39"/>
    <mergeCell ref="M35:N35"/>
    <mergeCell ref="M33:N33"/>
    <mergeCell ref="I35:K35"/>
    <mergeCell ref="I36:K36"/>
    <mergeCell ref="I37:K37"/>
    <mergeCell ref="M44:N44"/>
    <mergeCell ref="M45:N45"/>
    <mergeCell ref="I47:K47"/>
    <mergeCell ref="I38:K38"/>
    <mergeCell ref="I43:K43"/>
    <mergeCell ref="M40:N40"/>
    <mergeCell ref="M41:N41"/>
    <mergeCell ref="M42:N42"/>
    <mergeCell ref="M47:N47"/>
    <mergeCell ref="M46:N46"/>
    <mergeCell ref="I46:K46"/>
    <mergeCell ref="I42:K42"/>
    <mergeCell ref="I44:K44"/>
    <mergeCell ref="I45:K45"/>
    <mergeCell ref="I40:K40"/>
    <mergeCell ref="I41:K41"/>
    <mergeCell ref="I39:K39"/>
  </mergeCells>
  <phoneticPr fontId="8" type="noConversion"/>
  <conditionalFormatting sqref="N17:N46 L17:M47 J17:K46 A17:I47">
    <cfRule type="expression" dxfId="276" priority="68" stopIfTrue="1">
      <formula>$L17&lt;&gt;""</formula>
    </cfRule>
    <cfRule type="expression" dxfId="275" priority="69" stopIfTrue="1">
      <formula>$Q17&gt;0</formula>
    </cfRule>
    <cfRule type="expression" dxfId="274" priority="70" stopIfTrue="1">
      <formula>OR(WEEKDAY($B17)=1,WEEKDAY($B17)=7)</formula>
    </cfRule>
  </conditionalFormatting>
  <conditionalFormatting sqref="C18:D19">
    <cfRule type="expression" dxfId="273" priority="65" stopIfTrue="1">
      <formula>$L18&lt;&gt;""</formula>
    </cfRule>
    <cfRule type="expression" dxfId="272" priority="66" stopIfTrue="1">
      <formula>$Q18&gt;0</formula>
    </cfRule>
    <cfRule type="expression" dxfId="271" priority="67" stopIfTrue="1">
      <formula>OR(WEEKDAY($B18)=1,WEEKDAY($B18)=7)</formula>
    </cfRule>
  </conditionalFormatting>
  <conditionalFormatting sqref="C17:D47">
    <cfRule type="expression" dxfId="270" priority="62" stopIfTrue="1">
      <formula>$L17&lt;&gt;""</formula>
    </cfRule>
    <cfRule type="expression" dxfId="269" priority="63" stopIfTrue="1">
      <formula>$Q17&gt;0</formula>
    </cfRule>
    <cfRule type="expression" dxfId="268" priority="64" stopIfTrue="1">
      <formula>OR(WEEKDAY($B17)=1,WEEKDAY($B17)=7)</formula>
    </cfRule>
  </conditionalFormatting>
  <conditionalFormatting sqref="M7">
    <cfRule type="expression" dxfId="267" priority="53" stopIfTrue="1">
      <formula>$L7&lt;&gt;""</formula>
    </cfRule>
    <cfRule type="expression" dxfId="266" priority="54" stopIfTrue="1">
      <formula>$Q7&gt;0</formula>
    </cfRule>
    <cfRule type="expression" dxfId="265" priority="55" stopIfTrue="1">
      <formula>OR(WEEKDAY($B7)=1,WEEKDAY($B7)=7)</formula>
    </cfRule>
  </conditionalFormatting>
  <conditionalFormatting sqref="M7">
    <cfRule type="expression" dxfId="264" priority="50" stopIfTrue="1">
      <formula>$N7&lt;&gt;""</formula>
    </cfRule>
    <cfRule type="expression" dxfId="263" priority="51" stopIfTrue="1">
      <formula>$S7&gt;0</formula>
    </cfRule>
    <cfRule type="expression" dxfId="262" priority="52" stopIfTrue="1">
      <formula>OR(WEEKDAY($B7)=1,WEEKDAY($B7)=7)</formula>
    </cfRule>
  </conditionalFormatting>
  <conditionalFormatting sqref="M8">
    <cfRule type="expression" dxfId="261" priority="47" stopIfTrue="1">
      <formula>$L8&lt;&gt;""</formula>
    </cfRule>
    <cfRule type="expression" dxfId="260" priority="48" stopIfTrue="1">
      <formula>$Q8&gt;0</formula>
    </cfRule>
    <cfRule type="expression" dxfId="259" priority="49" stopIfTrue="1">
      <formula>OR(WEEKDAY($B8)=1,WEEKDAY($B8)=7)</formula>
    </cfRule>
  </conditionalFormatting>
  <conditionalFormatting sqref="M8">
    <cfRule type="expression" dxfId="258" priority="44" stopIfTrue="1">
      <formula>$N8&lt;&gt;""</formula>
    </cfRule>
    <cfRule type="expression" dxfId="257" priority="45" stopIfTrue="1">
      <formula>$S8&gt;0</formula>
    </cfRule>
    <cfRule type="expression" dxfId="256" priority="46" stopIfTrue="1">
      <formula>OR(WEEKDAY($B8)=1,WEEKDAY($B8)=7)</formula>
    </cfRule>
  </conditionalFormatting>
  <conditionalFormatting sqref="M6">
    <cfRule type="expression" dxfId="255" priority="41" stopIfTrue="1">
      <formula>$L6&lt;&gt;""</formula>
    </cfRule>
    <cfRule type="expression" dxfId="254" priority="42" stopIfTrue="1">
      <formula>$Q6&gt;0</formula>
    </cfRule>
    <cfRule type="expression" dxfId="253" priority="43" stopIfTrue="1">
      <formula>OR(WEEKDAY($B6)=1,WEEKDAY($B6)=7)</formula>
    </cfRule>
  </conditionalFormatting>
  <conditionalFormatting sqref="M6">
    <cfRule type="expression" dxfId="252" priority="38" stopIfTrue="1">
      <formula>$N6&lt;&gt;""</formula>
    </cfRule>
    <cfRule type="expression" dxfId="251" priority="39" stopIfTrue="1">
      <formula>$S6&gt;0</formula>
    </cfRule>
    <cfRule type="expression" dxfId="250" priority="40" stopIfTrue="1">
      <formula>OR(WEEKDAY($B6)=1,WEEKDAY($B6)=7)</formula>
    </cfRule>
  </conditionalFormatting>
  <conditionalFormatting sqref="M8">
    <cfRule type="expression" dxfId="249" priority="31" stopIfTrue="1">
      <formula>$L8&lt;&gt;""</formula>
    </cfRule>
    <cfRule type="expression" dxfId="248" priority="32" stopIfTrue="1">
      <formula>$Q8&gt;0</formula>
    </cfRule>
    <cfRule type="expression" dxfId="247" priority="33" stopIfTrue="1">
      <formula>OR(WEEKDAY($B8)=1,WEEKDAY($B8)=7)</formula>
    </cfRule>
  </conditionalFormatting>
  <conditionalFormatting sqref="M8">
    <cfRule type="expression" dxfId="246" priority="28" stopIfTrue="1">
      <formula>$N8&lt;&gt;""</formula>
    </cfRule>
    <cfRule type="expression" dxfId="245" priority="29" stopIfTrue="1">
      <formula>$S8&gt;0</formula>
    </cfRule>
    <cfRule type="expression" dxfId="244" priority="30" stopIfTrue="1">
      <formula>OR(WEEKDAY($B8)=1,WEEKDAY($B8)=7)</formula>
    </cfRule>
  </conditionalFormatting>
  <conditionalFormatting sqref="M6">
    <cfRule type="expression" dxfId="243" priority="25" stopIfTrue="1">
      <formula>$L6&lt;&gt;""</formula>
    </cfRule>
    <cfRule type="expression" dxfId="242" priority="26" stopIfTrue="1">
      <formula>$Q6&gt;0</formula>
    </cfRule>
    <cfRule type="expression" dxfId="241" priority="27" stopIfTrue="1">
      <formula>OR(WEEKDAY($B6)=1,WEEKDAY($B6)=7)</formula>
    </cfRule>
  </conditionalFormatting>
  <conditionalFormatting sqref="M6">
    <cfRule type="expression" dxfId="240" priority="22" stopIfTrue="1">
      <formula>$N6&lt;&gt;""</formula>
    </cfRule>
    <cfRule type="expression" dxfId="239" priority="23" stopIfTrue="1">
      <formula>$S6&gt;0</formula>
    </cfRule>
    <cfRule type="expression" dxfId="238" priority="24" stopIfTrue="1">
      <formula>OR(WEEKDAY($B6)=1,WEEKDAY($B6)=7)</formula>
    </cfRule>
  </conditionalFormatting>
  <conditionalFormatting sqref="C20:D20">
    <cfRule type="expression" dxfId="237" priority="19" stopIfTrue="1">
      <formula>$L20&lt;&gt;""</formula>
    </cfRule>
    <cfRule type="expression" dxfId="236" priority="20" stopIfTrue="1">
      <formula>$Q20&gt;0</formula>
    </cfRule>
    <cfRule type="expression" dxfId="235" priority="21" stopIfTrue="1">
      <formula>OR(WEEKDAY($B20)=1,WEEKDAY($B20)=7)</formula>
    </cfRule>
  </conditionalFormatting>
  <conditionalFormatting sqref="C23:D23">
    <cfRule type="expression" dxfId="234" priority="16" stopIfTrue="1">
      <formula>$L23&lt;&gt;""</formula>
    </cfRule>
    <cfRule type="expression" dxfId="233" priority="17" stopIfTrue="1">
      <formula>$Q23&gt;0</formula>
    </cfRule>
    <cfRule type="expression" dxfId="232" priority="18" stopIfTrue="1">
      <formula>OR(WEEKDAY($B23)=1,WEEKDAY($B23)=7)</formula>
    </cfRule>
  </conditionalFormatting>
  <conditionalFormatting sqref="C26:D26">
    <cfRule type="expression" dxfId="231" priority="13" stopIfTrue="1">
      <formula>$L26&lt;&gt;""</formula>
    </cfRule>
    <cfRule type="expression" dxfId="230" priority="14" stopIfTrue="1">
      <formula>$Q26&gt;0</formula>
    </cfRule>
    <cfRule type="expression" dxfId="229" priority="15" stopIfTrue="1">
      <formula>OR(WEEKDAY($B26)=1,WEEKDAY($B26)=7)</formula>
    </cfRule>
  </conditionalFormatting>
  <conditionalFormatting sqref="C27:D27">
    <cfRule type="expression" dxfId="228" priority="10" stopIfTrue="1">
      <formula>$L27&lt;&gt;""</formula>
    </cfRule>
    <cfRule type="expression" dxfId="227" priority="11" stopIfTrue="1">
      <formula>$Q27&gt;0</formula>
    </cfRule>
    <cfRule type="expression" dxfId="226" priority="12" stopIfTrue="1">
      <formula>OR(WEEKDAY($B27)=1,WEEKDAY($B27)=7)</formula>
    </cfRule>
  </conditionalFormatting>
  <conditionalFormatting sqref="C28:D28">
    <cfRule type="expression" dxfId="225" priority="7" stopIfTrue="1">
      <formula>$L28&lt;&gt;""</formula>
    </cfRule>
    <cfRule type="expression" dxfId="224" priority="8" stopIfTrue="1">
      <formula>$Q28&gt;0</formula>
    </cfRule>
    <cfRule type="expression" dxfId="223" priority="9" stopIfTrue="1">
      <formula>OR(WEEKDAY($B28)=1,WEEKDAY($B28)=7)</formula>
    </cfRule>
  </conditionalFormatting>
  <conditionalFormatting sqref="C29:D29">
    <cfRule type="expression" dxfId="222" priority="4" stopIfTrue="1">
      <formula>$L29&lt;&gt;""</formula>
    </cfRule>
    <cfRule type="expression" dxfId="221" priority="5" stopIfTrue="1">
      <formula>$Q29&gt;0</formula>
    </cfRule>
    <cfRule type="expression" dxfId="220" priority="6" stopIfTrue="1">
      <formula>OR(WEEKDAY($B29)=1,WEEKDAY($B29)=7)</formula>
    </cfRule>
  </conditionalFormatting>
  <conditionalFormatting sqref="C30:D30">
    <cfRule type="expression" dxfId="219" priority="1" stopIfTrue="1">
      <formula>$L30&lt;&gt;""</formula>
    </cfRule>
    <cfRule type="expression" dxfId="218" priority="2" stopIfTrue="1">
      <formula>$Q30&gt;0</formula>
    </cfRule>
    <cfRule type="expression" dxfId="217" priority="3" stopIfTrue="1">
      <formula>OR(WEEKDAY($B30)=1,WEEKDAY($B30)=7)</formula>
    </cfRule>
  </conditionalFormatting>
  <pageMargins left="0.51181102362204722" right="0.51181102362204722" top="0.74803149606299213" bottom="0.74803149606299213" header="0.31496062992125984" footer="0.31496062992125984"/>
  <pageSetup paperSize="9" scale="66" orientation="portrait"/>
  <headerFooter>
    <oddFooter>&amp;L&amp;A &amp;D &amp;T</oddFooter>
  </headerFooter>
  <colBreaks count="1" manualBreakCount="1">
    <brk id="14" max="1048575" man="1"/>
  </colBreaks>
  <ignoredErrors>
    <ignoredError sqref="C7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Zeros="0" workbookViewId="0">
      <selection activeCell="C7" sqref="C7"/>
    </sheetView>
  </sheetViews>
  <sheetFormatPr defaultColWidth="8.88671875" defaultRowHeight="14.4" x14ac:dyDescent="0.3"/>
  <cols>
    <col min="1" max="1" width="7.6640625" customWidth="1"/>
    <col min="2" max="2" width="8.77734375" bestFit="1" customWidth="1"/>
    <col min="3" max="3" width="8.44140625" customWidth="1"/>
    <col min="4" max="4" width="8.6640625" customWidth="1"/>
    <col min="5" max="6" width="8.44140625" customWidth="1"/>
    <col min="7" max="7" width="10.33203125" customWidth="1"/>
    <col min="8" max="8" width="8.44140625" customWidth="1"/>
    <col min="9" max="9" width="14.109375" customWidth="1"/>
    <col min="10" max="10" width="11" customWidth="1"/>
    <col min="11" max="11" width="3.6640625" customWidth="1"/>
    <col min="12" max="12" width="15.44140625" customWidth="1"/>
    <col min="13" max="13" width="9.6640625" customWidth="1"/>
    <col min="14" max="14" width="14.44140625" customWidth="1"/>
    <col min="16" max="16" width="13.44140625" customWidth="1"/>
    <col min="17" max="17" width="14.33203125" style="37" hidden="1" customWidth="1"/>
    <col min="18" max="18" width="11.44140625" style="37" hidden="1" customWidth="1"/>
  </cols>
  <sheetData>
    <row r="1" spans="1:18" s="9" customFormat="1" ht="42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ht="16.2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ht="16.2" x14ac:dyDescent="0.3">
      <c r="A3" s="3" t="str">
        <f>Sammanställning!A3</f>
        <v>Flextidsuppföljning 2017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41305</v>
      </c>
      <c r="O3" s="9"/>
      <c r="P3" s="9"/>
      <c r="Q3" s="36"/>
      <c r="R3" s="36"/>
    </row>
    <row r="4" spans="1:18" s="15" customFormat="1" ht="16.2" x14ac:dyDescent="0.3">
      <c r="A4" s="13"/>
      <c r="K4" s="70"/>
      <c r="N4" s="43"/>
      <c r="O4" s="9"/>
      <c r="P4" s="9"/>
      <c r="Q4" s="36"/>
      <c r="R4" s="36"/>
    </row>
    <row r="5" spans="1:18" ht="16.2" x14ac:dyDescent="0.3">
      <c r="A5" s="157" t="s">
        <v>36</v>
      </c>
      <c r="B5" s="158"/>
      <c r="C5" s="159"/>
      <c r="D5" s="44"/>
      <c r="E5" s="83" t="s">
        <v>34</v>
      </c>
      <c r="F5" s="86"/>
      <c r="G5" s="87" t="s">
        <v>47</v>
      </c>
      <c r="H5" s="44"/>
      <c r="I5" s="83" t="s">
        <v>63</v>
      </c>
      <c r="J5" s="87" t="s">
        <v>47</v>
      </c>
      <c r="K5" s="79"/>
      <c r="L5" s="83" t="s">
        <v>35</v>
      </c>
      <c r="M5" s="87" t="s">
        <v>47</v>
      </c>
    </row>
    <row r="6" spans="1:18" s="4" customFormat="1" ht="16.2" x14ac:dyDescent="0.3">
      <c r="A6" s="160" t="str">
        <f>Sammanställning!B8</f>
        <v>&lt;Namn&gt;</v>
      </c>
      <c r="B6" s="161"/>
      <c r="C6" s="162"/>
      <c r="D6" s="44"/>
      <c r="E6" s="50" t="s">
        <v>3</v>
      </c>
      <c r="F6" s="50"/>
      <c r="G6" s="69">
        <f>SUM(G17:G45)</f>
        <v>0</v>
      </c>
      <c r="H6" s="1"/>
      <c r="I6" s="56" t="s">
        <v>23</v>
      </c>
      <c r="J6" s="98">
        <v>0.3263888888888889</v>
      </c>
      <c r="K6" s="71"/>
      <c r="L6" s="50" t="s">
        <v>6</v>
      </c>
      <c r="M6" s="120">
        <f>Januari!M8</f>
        <v>0</v>
      </c>
      <c r="Q6" s="38"/>
      <c r="R6" s="38"/>
    </row>
    <row r="7" spans="1:18" x14ac:dyDescent="0.3">
      <c r="A7" s="160" t="s">
        <v>4</v>
      </c>
      <c r="B7" s="162"/>
      <c r="C7" s="97">
        <f>Sammanställning!B10</f>
        <v>1</v>
      </c>
      <c r="D7" s="1"/>
      <c r="E7" s="50" t="s">
        <v>5</v>
      </c>
      <c r="F7" s="50"/>
      <c r="G7" s="69">
        <f>Sammanställning!C15</f>
        <v>6.8055555555555545</v>
      </c>
      <c r="H7" s="1"/>
      <c r="I7" s="50" t="s">
        <v>24</v>
      </c>
      <c r="J7" s="51">
        <f>J6+G8+0.5/24</f>
        <v>0.6875</v>
      </c>
      <c r="K7" s="72"/>
      <c r="L7" s="50" t="s">
        <v>1</v>
      </c>
      <c r="M7" s="120">
        <f>SUM(H17:H45,)</f>
        <v>0</v>
      </c>
    </row>
    <row r="8" spans="1:18" x14ac:dyDescent="0.3">
      <c r="A8" s="1"/>
      <c r="B8" s="1"/>
      <c r="C8" s="1"/>
      <c r="D8" s="1"/>
      <c r="E8" s="50" t="s">
        <v>56</v>
      </c>
      <c r="F8" s="50"/>
      <c r="G8" s="69">
        <f>Sammanställning!D15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3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IF(M8&gt;(40/24), "Flex överskrider 40h",IF(M8&lt;(-10/24),"Flex underskrider -10h",""))</f>
        <v/>
      </c>
      <c r="N9" s="1"/>
    </row>
    <row r="10" spans="1:18" s="8" customFormat="1" ht="13.8" x14ac:dyDescent="0.3">
      <c r="A10" s="154" t="s">
        <v>44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Q10" s="39"/>
      <c r="R10" s="39"/>
    </row>
    <row r="11" spans="1:18" s="8" customFormat="1" ht="13.8" x14ac:dyDescent="0.3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3.8" x14ac:dyDescent="0.3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3.8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3.8" x14ac:dyDescent="0.3">
      <c r="A14" s="94" t="s">
        <v>42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ht="16.2" x14ac:dyDescent="0.3">
      <c r="Q15" s="35"/>
      <c r="R15" s="35"/>
    </row>
    <row r="16" spans="1:18" s="12" customFormat="1" ht="42" customHeight="1" x14ac:dyDescent="0.3">
      <c r="A16" s="88" t="s">
        <v>9</v>
      </c>
      <c r="B16" s="88" t="s">
        <v>8</v>
      </c>
      <c r="C16" s="80" t="s">
        <v>48</v>
      </c>
      <c r="D16" s="80" t="s">
        <v>49</v>
      </c>
      <c r="E16" s="80" t="s">
        <v>50</v>
      </c>
      <c r="F16" s="80" t="s">
        <v>64</v>
      </c>
      <c r="G16" s="88" t="s">
        <v>51</v>
      </c>
      <c r="H16" s="88" t="s">
        <v>66</v>
      </c>
      <c r="I16" s="152" t="s">
        <v>10</v>
      </c>
      <c r="J16" s="153"/>
      <c r="K16" s="153"/>
      <c r="L16" s="89" t="s">
        <v>52</v>
      </c>
      <c r="M16" s="153" t="s">
        <v>43</v>
      </c>
      <c r="N16" s="156"/>
      <c r="Q16" s="40" t="s">
        <v>31</v>
      </c>
      <c r="R16" s="40" t="s">
        <v>28</v>
      </c>
    </row>
    <row r="17" spans="1:18" s="16" customFormat="1" x14ac:dyDescent="0.3">
      <c r="A17" s="45">
        <f>'Administratörens sida'!A15</f>
        <v>41305</v>
      </c>
      <c r="B17" s="46">
        <f>WEEKDAY(A17+1)</f>
        <v>5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46" t="str">
        <f>IF(ISERROR(VLOOKUP($A17,'Administratörens sida'!$A$31:$C$69,3,FALSE)),"",VLOOKUP($A17,'Administratörens sida'!$A$31:$C$69,3,FALSE))</f>
        <v/>
      </c>
      <c r="J17" s="147"/>
      <c r="K17" s="149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sida'!$A$31:$C$69,2,FALSE)),"",VLOOKUP($A17,'Administratörens sida'!$A$31:$C$69,2,FALSE))</f>
        <v/>
      </c>
    </row>
    <row r="18" spans="1:18" x14ac:dyDescent="0.3">
      <c r="A18" s="45">
        <f>A17+1</f>
        <v>41306</v>
      </c>
      <c r="B18" s="46">
        <f t="shared" ref="B18:B44" si="0">WEEKDAY(A18+1)</f>
        <v>6</v>
      </c>
      <c r="C18" s="47"/>
      <c r="D18" s="47"/>
      <c r="E18" s="47">
        <f>IF(D18="",0,IF(OR(B18=1,B18=2,Q18&lt;&gt;0,L18&lt;&gt;""),0,0.5/24))</f>
        <v>0</v>
      </c>
      <c r="F18" s="109"/>
      <c r="G18" s="48">
        <f t="shared" ref="G18:G45" si="1">IF(D18="",0,D18-C18-E18-F18)</f>
        <v>0</v>
      </c>
      <c r="H18" s="119">
        <f t="shared" ref="H18:H45" si="2">IF(OR(B18=1,B18=2,Q18=1),D18-C18-E18-F18,IF(D18="",-F18,IF(L18&lt;&gt;"",G18-($G$8-L18),G18-$G$8)))</f>
        <v>0</v>
      </c>
      <c r="I18" s="146" t="str">
        <f>IF(ISERROR(VLOOKUP($A18,'Administratörens sida'!$A$31:$C$69,3,FALSE)),"",VLOOKUP($A18,'Administratörens sida'!$A$31:$C$69,3,FALSE))</f>
        <v/>
      </c>
      <c r="J18" s="147"/>
      <c r="K18" s="149"/>
      <c r="L18" s="49" t="str">
        <f t="shared" ref="L18:L45" si="3">IF(R18="","",IF(R18&gt;0,R18*$C$7,""))</f>
        <v/>
      </c>
      <c r="M18" s="150"/>
      <c r="N18" s="151"/>
      <c r="O18" s="24"/>
      <c r="Q18" s="41">
        <f t="shared" ref="Q18:Q45" si="4">IF(AND(I18&lt;&gt;"",L18=""),1,0)</f>
        <v>0</v>
      </c>
      <c r="R18" s="42" t="str">
        <f>IF(ISERROR(VLOOKUP($A18,'Administratörens sida'!$A$31:$C$69,2,FALSE)),"",VLOOKUP($A18,'Administratörens sida'!$A$31:$C$69,2,FALSE))</f>
        <v/>
      </c>
    </row>
    <row r="19" spans="1:18" x14ac:dyDescent="0.3">
      <c r="A19" s="45">
        <f>A18+1</f>
        <v>41307</v>
      </c>
      <c r="B19" s="46">
        <f t="shared" si="0"/>
        <v>7</v>
      </c>
      <c r="C19" s="47"/>
      <c r="D19" s="47"/>
      <c r="E19" s="47">
        <f>IF(D19="",0,IF(OR(B19=1,B19=2,Q19&lt;&gt;0,L19&lt;&gt;""),0,0.5/24))</f>
        <v>0</v>
      </c>
      <c r="F19" s="109"/>
      <c r="G19" s="48">
        <f t="shared" si="1"/>
        <v>0</v>
      </c>
      <c r="H19" s="119">
        <f t="shared" si="2"/>
        <v>0</v>
      </c>
      <c r="I19" s="146" t="str">
        <f>IF(ISERROR(VLOOKUP($A19,'Administratörens sida'!$A$31:$C$69,3,FALSE)),"",VLOOKUP($A19,'Administratörens sida'!$A$31:$C$69,3,FALSE))</f>
        <v/>
      </c>
      <c r="J19" s="147"/>
      <c r="K19" s="149"/>
      <c r="L19" s="49" t="str">
        <f t="shared" si="3"/>
        <v/>
      </c>
      <c r="M19" s="150"/>
      <c r="N19" s="151"/>
      <c r="O19" s="24"/>
      <c r="P19" s="25"/>
      <c r="Q19" s="41">
        <f t="shared" si="4"/>
        <v>0</v>
      </c>
      <c r="R19" s="42" t="str">
        <f>IF(ISERROR(VLOOKUP($A19,'Administratörens sida'!$A$31:$C$69,2,FALSE)),"",VLOOKUP($A19,'Administratörens sida'!$A$31:$C$69,2,FALSE))</f>
        <v/>
      </c>
    </row>
    <row r="20" spans="1:18" x14ac:dyDescent="0.3">
      <c r="A20" s="45">
        <f>A19+1</f>
        <v>41308</v>
      </c>
      <c r="B20" s="46">
        <f t="shared" si="0"/>
        <v>1</v>
      </c>
      <c r="C20" s="47"/>
      <c r="D20" s="47"/>
      <c r="E20" s="47">
        <f>IF(D20="",0,IF(OR(B20=1,B20=2,Q20&lt;&gt;0,L20&lt;&gt;""),0,0.5/24))</f>
        <v>0</v>
      </c>
      <c r="F20" s="109"/>
      <c r="G20" s="48">
        <f t="shared" si="1"/>
        <v>0</v>
      </c>
      <c r="H20" s="119">
        <f t="shared" si="2"/>
        <v>0</v>
      </c>
      <c r="I20" s="146" t="str">
        <f>IF(ISERROR(VLOOKUP($A20,'Administratörens sida'!$A$31:$C$69,3,FALSE)),"",VLOOKUP($A20,'Administratörens sida'!$A$31:$C$69,3,FALSE))</f>
        <v/>
      </c>
      <c r="J20" s="147"/>
      <c r="K20" s="149"/>
      <c r="L20" s="49" t="str">
        <f t="shared" si="3"/>
        <v/>
      </c>
      <c r="M20" s="150"/>
      <c r="N20" s="151"/>
      <c r="O20" s="24"/>
      <c r="P20" s="25"/>
      <c r="Q20" s="41">
        <f t="shared" si="4"/>
        <v>0</v>
      </c>
      <c r="R20" s="42" t="str">
        <f>IF(ISERROR(VLOOKUP($A20,'Administratörens sida'!$A$31:$C$69,2,FALSE)),"",VLOOKUP($A20,'Administratörens sida'!$A$31:$C$69,2,FALSE))</f>
        <v/>
      </c>
    </row>
    <row r="21" spans="1:18" x14ac:dyDescent="0.3">
      <c r="A21" s="45">
        <f t="shared" ref="A21:A37" si="5">A20+1</f>
        <v>41309</v>
      </c>
      <c r="B21" s="46">
        <f t="shared" si="0"/>
        <v>2</v>
      </c>
      <c r="C21" s="47"/>
      <c r="D21" s="47"/>
      <c r="E21" s="47">
        <f t="shared" ref="E21:E45" si="6">IF(D21="",0,IF(OR(B21=1,B21=2,Q21&lt;&gt;0,L21&lt;&gt;""),0,0.5/24))</f>
        <v>0</v>
      </c>
      <c r="F21" s="109"/>
      <c r="G21" s="48">
        <f t="shared" si="1"/>
        <v>0</v>
      </c>
      <c r="H21" s="119">
        <f t="shared" si="2"/>
        <v>0</v>
      </c>
      <c r="I21" s="146" t="str">
        <f>IF(ISERROR(VLOOKUP($A21,'Administratörens sida'!$A$31:$C$69,3,FALSE)),"",VLOOKUP($A21,'Administratörens sida'!$A$31:$C$69,3,FALSE))</f>
        <v/>
      </c>
      <c r="J21" s="147"/>
      <c r="K21" s="149"/>
      <c r="L21" s="49" t="str">
        <f t="shared" si="3"/>
        <v/>
      </c>
      <c r="M21" s="150"/>
      <c r="N21" s="151"/>
      <c r="O21" s="24"/>
      <c r="P21" s="25"/>
      <c r="Q21" s="41">
        <f t="shared" si="4"/>
        <v>0</v>
      </c>
      <c r="R21" s="42" t="str">
        <f>IF(ISERROR(VLOOKUP($A21,'Administratörens sida'!$A$31:$C$69,2,FALSE)),"",VLOOKUP($A21,'Administratörens sida'!$A$31:$C$69,2,FALSE))</f>
        <v/>
      </c>
    </row>
    <row r="22" spans="1:18" x14ac:dyDescent="0.3">
      <c r="A22" s="45">
        <f>A21+1</f>
        <v>41310</v>
      </c>
      <c r="B22" s="46">
        <f t="shared" si="0"/>
        <v>3</v>
      </c>
      <c r="C22" s="47"/>
      <c r="D22" s="47"/>
      <c r="E22" s="47">
        <f t="shared" si="6"/>
        <v>0</v>
      </c>
      <c r="F22" s="109"/>
      <c r="G22" s="48">
        <f t="shared" si="1"/>
        <v>0</v>
      </c>
      <c r="H22" s="119">
        <f t="shared" si="2"/>
        <v>0</v>
      </c>
      <c r="I22" s="146" t="str">
        <f>IF(ISERROR(VLOOKUP($A22,'Administratörens sida'!$A$31:$C$69,3,FALSE)),"",VLOOKUP($A22,'Administratörens sida'!$A$31:$C$69,3,FALSE))</f>
        <v/>
      </c>
      <c r="J22" s="147"/>
      <c r="K22" s="149"/>
      <c r="L22" s="49" t="str">
        <f t="shared" si="3"/>
        <v/>
      </c>
      <c r="M22" s="150"/>
      <c r="N22" s="151"/>
      <c r="O22" s="24"/>
      <c r="P22" s="25"/>
      <c r="Q22" s="41">
        <f t="shared" si="4"/>
        <v>0</v>
      </c>
      <c r="R22" s="42" t="str">
        <f>IF(ISERROR(VLOOKUP($A22,'Administratörens sida'!$A$31:$C$69,2,FALSE)),"",VLOOKUP($A22,'Administratörens sida'!$A$31:$C$69,2,FALSE))</f>
        <v/>
      </c>
    </row>
    <row r="23" spans="1:18" x14ac:dyDescent="0.3">
      <c r="A23" s="45">
        <f>A22+1</f>
        <v>41311</v>
      </c>
      <c r="B23" s="46">
        <f t="shared" si="0"/>
        <v>4</v>
      </c>
      <c r="C23" s="47"/>
      <c r="D23" s="47"/>
      <c r="E23" s="47">
        <f t="shared" si="6"/>
        <v>0</v>
      </c>
      <c r="F23" s="109"/>
      <c r="G23" s="48">
        <f t="shared" si="1"/>
        <v>0</v>
      </c>
      <c r="H23" s="119">
        <f t="shared" si="2"/>
        <v>0</v>
      </c>
      <c r="I23" s="146" t="str">
        <f>IF(ISERROR(VLOOKUP($A23,'Administratörens sida'!$A$31:$C$69,3,FALSE)),"",VLOOKUP($A23,'Administratörens sida'!$A$31:$C$69,3,FALSE))</f>
        <v/>
      </c>
      <c r="J23" s="147"/>
      <c r="K23" s="149"/>
      <c r="L23" s="49" t="str">
        <f t="shared" si="3"/>
        <v/>
      </c>
      <c r="M23" s="150"/>
      <c r="N23" s="151"/>
      <c r="O23" s="24"/>
      <c r="P23" s="25"/>
      <c r="Q23" s="41">
        <f t="shared" si="4"/>
        <v>0</v>
      </c>
      <c r="R23" s="42" t="str">
        <f>IF(ISERROR(VLOOKUP($A23,'Administratörens sida'!$A$31:$C$69,2,FALSE)),"",VLOOKUP($A23,'Administratörens sida'!$A$31:$C$69,2,FALSE))</f>
        <v/>
      </c>
    </row>
    <row r="24" spans="1:18" x14ac:dyDescent="0.3">
      <c r="A24" s="45">
        <f>A23+1</f>
        <v>41312</v>
      </c>
      <c r="B24" s="46">
        <f t="shared" si="0"/>
        <v>5</v>
      </c>
      <c r="C24" s="47"/>
      <c r="D24" s="47"/>
      <c r="E24" s="47">
        <f t="shared" si="6"/>
        <v>0</v>
      </c>
      <c r="F24" s="109"/>
      <c r="G24" s="48">
        <f t="shared" si="1"/>
        <v>0</v>
      </c>
      <c r="H24" s="119">
        <f t="shared" si="2"/>
        <v>0</v>
      </c>
      <c r="I24" s="146" t="str">
        <f>IF(ISERROR(VLOOKUP($A24,'Administratörens sida'!$A$31:$C$69,3,FALSE)),"",VLOOKUP($A24,'Administratörens sida'!$A$31:$C$69,3,FALSE))</f>
        <v/>
      </c>
      <c r="J24" s="147"/>
      <c r="K24" s="149"/>
      <c r="L24" s="49" t="str">
        <f t="shared" si="3"/>
        <v/>
      </c>
      <c r="M24" s="150"/>
      <c r="N24" s="151"/>
      <c r="O24" s="24"/>
      <c r="P24" s="25"/>
      <c r="Q24" s="41">
        <f t="shared" si="4"/>
        <v>0</v>
      </c>
      <c r="R24" s="42" t="str">
        <f>IF(ISERROR(VLOOKUP($A24,'Administratörens sida'!$A$31:$C$69,2,FALSE)),"",VLOOKUP($A24,'Administratörens sida'!$A$31:$C$69,2,FALSE))</f>
        <v/>
      </c>
    </row>
    <row r="25" spans="1:18" x14ac:dyDescent="0.3">
      <c r="A25" s="45">
        <f>A24+1</f>
        <v>41313</v>
      </c>
      <c r="B25" s="46">
        <f t="shared" si="0"/>
        <v>6</v>
      </c>
      <c r="C25" s="47"/>
      <c r="D25" s="47"/>
      <c r="E25" s="47">
        <f t="shared" si="6"/>
        <v>0</v>
      </c>
      <c r="F25" s="109"/>
      <c r="G25" s="48">
        <f t="shared" si="1"/>
        <v>0</v>
      </c>
      <c r="H25" s="119">
        <f t="shared" si="2"/>
        <v>0</v>
      </c>
      <c r="I25" s="146" t="str">
        <f>IF(ISERROR(VLOOKUP($A25,'Administratörens sida'!$A$31:$C$69,3,FALSE)),"",VLOOKUP($A25,'Administratörens sida'!$A$31:$C$69,3,FALSE))</f>
        <v/>
      </c>
      <c r="J25" s="147"/>
      <c r="K25" s="149"/>
      <c r="L25" s="49" t="str">
        <f t="shared" si="3"/>
        <v/>
      </c>
      <c r="M25" s="150"/>
      <c r="N25" s="151"/>
      <c r="O25" s="24"/>
      <c r="P25" s="25"/>
      <c r="Q25" s="41">
        <f t="shared" si="4"/>
        <v>0</v>
      </c>
      <c r="R25" s="42" t="str">
        <f>IF(ISERROR(VLOOKUP($A25,'Administratörens sida'!$A$31:$C$69,2,FALSE)),"",VLOOKUP($A25,'Administratörens sida'!$A$31:$C$69,2,FALSE))</f>
        <v/>
      </c>
    </row>
    <row r="26" spans="1:18" x14ac:dyDescent="0.3">
      <c r="A26" s="45">
        <f t="shared" si="5"/>
        <v>41314</v>
      </c>
      <c r="B26" s="46">
        <f t="shared" si="0"/>
        <v>7</v>
      </c>
      <c r="C26" s="47"/>
      <c r="D26" s="47"/>
      <c r="E26" s="47">
        <f t="shared" si="6"/>
        <v>0</v>
      </c>
      <c r="F26" s="109"/>
      <c r="G26" s="48">
        <f t="shared" si="1"/>
        <v>0</v>
      </c>
      <c r="H26" s="119">
        <f t="shared" si="2"/>
        <v>0</v>
      </c>
      <c r="I26" s="146" t="str">
        <f>IF(ISERROR(VLOOKUP($A26,'Administratörens sida'!$A$31:$C$69,3,FALSE)),"",VLOOKUP($A26,'Administratörens sida'!$A$31:$C$69,3,FALSE))</f>
        <v/>
      </c>
      <c r="J26" s="147"/>
      <c r="K26" s="149"/>
      <c r="L26" s="49" t="str">
        <f t="shared" si="3"/>
        <v/>
      </c>
      <c r="M26" s="150"/>
      <c r="N26" s="151"/>
      <c r="O26" s="24"/>
      <c r="P26" s="25"/>
      <c r="Q26" s="41">
        <f t="shared" si="4"/>
        <v>0</v>
      </c>
      <c r="R26" s="42" t="str">
        <f>IF(ISERROR(VLOOKUP($A26,'Administratörens sida'!$A$31:$C$69,2,FALSE)),"",VLOOKUP($A26,'Administratörens sida'!$A$31:$C$69,2,FALSE))</f>
        <v/>
      </c>
    </row>
    <row r="27" spans="1:18" x14ac:dyDescent="0.3">
      <c r="A27" s="45">
        <f t="shared" si="5"/>
        <v>41315</v>
      </c>
      <c r="B27" s="46">
        <f t="shared" si="0"/>
        <v>1</v>
      </c>
      <c r="C27" s="47"/>
      <c r="D27" s="47"/>
      <c r="E27" s="47">
        <f t="shared" si="6"/>
        <v>0</v>
      </c>
      <c r="F27" s="109"/>
      <c r="G27" s="48">
        <f t="shared" si="1"/>
        <v>0</v>
      </c>
      <c r="H27" s="119">
        <f t="shared" si="2"/>
        <v>0</v>
      </c>
      <c r="I27" s="146" t="str">
        <f>IF(ISERROR(VLOOKUP($A27,'Administratörens sida'!$A$31:$C$69,3,FALSE)),"",VLOOKUP($A27,'Administratörens sida'!$A$31:$C$69,3,FALSE))</f>
        <v/>
      </c>
      <c r="J27" s="147"/>
      <c r="K27" s="149"/>
      <c r="L27" s="49" t="str">
        <f t="shared" si="3"/>
        <v/>
      </c>
      <c r="M27" s="150"/>
      <c r="N27" s="151"/>
      <c r="O27" s="24"/>
      <c r="P27" s="25"/>
      <c r="Q27" s="41">
        <f t="shared" si="4"/>
        <v>0</v>
      </c>
      <c r="R27" s="42" t="str">
        <f>IF(ISERROR(VLOOKUP($A27,'Administratörens sida'!$A$31:$C$69,2,FALSE)),"",VLOOKUP($A27,'Administratörens sida'!$A$31:$C$69,2,FALSE))</f>
        <v/>
      </c>
    </row>
    <row r="28" spans="1:18" x14ac:dyDescent="0.3">
      <c r="A28" s="45">
        <f t="shared" si="5"/>
        <v>41316</v>
      </c>
      <c r="B28" s="46">
        <f t="shared" si="0"/>
        <v>2</v>
      </c>
      <c r="C28" s="47"/>
      <c r="D28" s="47"/>
      <c r="E28" s="47">
        <f t="shared" si="6"/>
        <v>0</v>
      </c>
      <c r="F28" s="109"/>
      <c r="G28" s="48">
        <f t="shared" si="1"/>
        <v>0</v>
      </c>
      <c r="H28" s="119">
        <f t="shared" si="2"/>
        <v>0</v>
      </c>
      <c r="I28" s="146" t="str">
        <f>IF(ISERROR(VLOOKUP($A28,'Administratörens sida'!$A$31:$C$69,3,FALSE)),"",VLOOKUP($A28,'Administratörens sida'!$A$31:$C$69,3,FALSE))</f>
        <v/>
      </c>
      <c r="J28" s="147"/>
      <c r="K28" s="149"/>
      <c r="L28" s="49" t="str">
        <f t="shared" si="3"/>
        <v/>
      </c>
      <c r="M28" s="150"/>
      <c r="N28" s="151"/>
      <c r="O28" s="24"/>
      <c r="P28" s="25"/>
      <c r="Q28" s="41">
        <f t="shared" si="4"/>
        <v>0</v>
      </c>
      <c r="R28" s="42" t="str">
        <f>IF(ISERROR(VLOOKUP($A28,'Administratörens sida'!$A$31:$C$69,2,FALSE)),"",VLOOKUP($A28,'Administratörens sida'!$A$31:$C$69,2,FALSE))</f>
        <v/>
      </c>
    </row>
    <row r="29" spans="1:18" x14ac:dyDescent="0.3">
      <c r="A29" s="45">
        <f t="shared" si="5"/>
        <v>41317</v>
      </c>
      <c r="B29" s="46">
        <f t="shared" si="0"/>
        <v>3</v>
      </c>
      <c r="C29" s="47"/>
      <c r="D29" s="47"/>
      <c r="E29" s="47">
        <f t="shared" si="6"/>
        <v>0</v>
      </c>
      <c r="F29" s="109"/>
      <c r="G29" s="48">
        <f t="shared" si="1"/>
        <v>0</v>
      </c>
      <c r="H29" s="119">
        <f t="shared" si="2"/>
        <v>0</v>
      </c>
      <c r="I29" s="146" t="str">
        <f>IF(ISERROR(VLOOKUP($A29,'Administratörens sida'!$A$31:$C$69,3,FALSE)),"",VLOOKUP($A29,'Administratörens sida'!$A$31:$C$69,3,FALSE))</f>
        <v/>
      </c>
      <c r="J29" s="147"/>
      <c r="K29" s="149"/>
      <c r="L29" s="49" t="str">
        <f t="shared" si="3"/>
        <v/>
      </c>
      <c r="M29" s="150"/>
      <c r="N29" s="151"/>
      <c r="O29" s="24"/>
      <c r="P29" s="25"/>
      <c r="Q29" s="41">
        <f t="shared" si="4"/>
        <v>0</v>
      </c>
      <c r="R29" s="42" t="str">
        <f>IF(ISERROR(VLOOKUP($A29,'Administratörens sida'!$A$31:$C$69,2,FALSE)),"",VLOOKUP($A29,'Administratörens sida'!$A$31:$C$69,2,FALSE))</f>
        <v/>
      </c>
    </row>
    <row r="30" spans="1:18" x14ac:dyDescent="0.3">
      <c r="A30" s="45">
        <f t="shared" si="5"/>
        <v>41318</v>
      </c>
      <c r="B30" s="46">
        <f t="shared" si="0"/>
        <v>4</v>
      </c>
      <c r="C30" s="47"/>
      <c r="D30" s="47"/>
      <c r="E30" s="47">
        <f t="shared" si="6"/>
        <v>0</v>
      </c>
      <c r="F30" s="109"/>
      <c r="G30" s="48">
        <f t="shared" si="1"/>
        <v>0</v>
      </c>
      <c r="H30" s="119">
        <f t="shared" si="2"/>
        <v>0</v>
      </c>
      <c r="I30" s="146" t="str">
        <f>IF(ISERROR(VLOOKUP($A30,'Administratörens sida'!$A$31:$C$69,3,FALSE)),"",VLOOKUP($A30,'Administratörens sida'!$A$31:$C$69,3,FALSE))</f>
        <v/>
      </c>
      <c r="J30" s="147"/>
      <c r="K30" s="149"/>
      <c r="L30" s="49" t="str">
        <f t="shared" si="3"/>
        <v/>
      </c>
      <c r="M30" s="150"/>
      <c r="N30" s="151"/>
      <c r="O30" s="24"/>
      <c r="P30" s="25"/>
      <c r="Q30" s="41">
        <f t="shared" si="4"/>
        <v>0</v>
      </c>
      <c r="R30" s="42" t="str">
        <f>IF(ISERROR(VLOOKUP($A30,'Administratörens sida'!$A$31:$C$69,2,FALSE)),"",VLOOKUP($A30,'Administratörens sida'!$A$31:$C$69,2,FALSE))</f>
        <v/>
      </c>
    </row>
    <row r="31" spans="1:18" x14ac:dyDescent="0.3">
      <c r="A31" s="45">
        <f t="shared" si="5"/>
        <v>41319</v>
      </c>
      <c r="B31" s="46">
        <f t="shared" si="0"/>
        <v>5</v>
      </c>
      <c r="C31" s="47"/>
      <c r="D31" s="47"/>
      <c r="E31" s="47">
        <f t="shared" si="6"/>
        <v>0</v>
      </c>
      <c r="F31" s="109"/>
      <c r="G31" s="48">
        <f t="shared" si="1"/>
        <v>0</v>
      </c>
      <c r="H31" s="119">
        <f t="shared" si="2"/>
        <v>0</v>
      </c>
      <c r="I31" s="146" t="str">
        <f>IF(ISERROR(VLOOKUP($A31,'Administratörens sida'!$A$31:$C$69,3,FALSE)),"",VLOOKUP($A31,'Administratörens sida'!$A$31:$C$69,3,FALSE))</f>
        <v/>
      </c>
      <c r="J31" s="147"/>
      <c r="K31" s="149"/>
      <c r="L31" s="49" t="str">
        <f t="shared" si="3"/>
        <v/>
      </c>
      <c r="M31" s="150"/>
      <c r="N31" s="151"/>
      <c r="O31" s="24"/>
      <c r="P31" s="25"/>
      <c r="Q31" s="41">
        <f t="shared" si="4"/>
        <v>0</v>
      </c>
      <c r="R31" s="42" t="str">
        <f>IF(ISERROR(VLOOKUP($A31,'Administratörens sida'!$A$31:$C$69,2,FALSE)),"",VLOOKUP($A31,'Administratörens sida'!$A$31:$C$69,2,FALSE))</f>
        <v/>
      </c>
    </row>
    <row r="32" spans="1:18" x14ac:dyDescent="0.3">
      <c r="A32" s="45">
        <f t="shared" si="5"/>
        <v>41320</v>
      </c>
      <c r="B32" s="46">
        <f t="shared" si="0"/>
        <v>6</v>
      </c>
      <c r="C32" s="47"/>
      <c r="D32" s="47"/>
      <c r="E32" s="47">
        <f t="shared" si="6"/>
        <v>0</v>
      </c>
      <c r="F32" s="109"/>
      <c r="G32" s="48">
        <f t="shared" si="1"/>
        <v>0</v>
      </c>
      <c r="H32" s="119">
        <f t="shared" si="2"/>
        <v>0</v>
      </c>
      <c r="I32" s="146" t="str">
        <f>IF(ISERROR(VLOOKUP($A32,'Administratörens sida'!$A$31:$C$69,3,FALSE)),"",VLOOKUP($A32,'Administratörens sida'!$A$31:$C$69,3,FALSE))</f>
        <v/>
      </c>
      <c r="J32" s="147"/>
      <c r="K32" s="149"/>
      <c r="L32" s="49" t="str">
        <f t="shared" si="3"/>
        <v/>
      </c>
      <c r="M32" s="150"/>
      <c r="N32" s="151"/>
      <c r="O32" s="24"/>
      <c r="P32" s="25"/>
      <c r="Q32" s="41">
        <f t="shared" si="4"/>
        <v>0</v>
      </c>
      <c r="R32" s="42" t="str">
        <f>IF(ISERROR(VLOOKUP($A32,'Administratörens sida'!$A$31:$C$69,2,FALSE)),"",VLOOKUP($A32,'Administratörens sida'!$A$31:$C$69,2,FALSE))</f>
        <v/>
      </c>
    </row>
    <row r="33" spans="1:18" x14ac:dyDescent="0.3">
      <c r="A33" s="45">
        <f t="shared" si="5"/>
        <v>41321</v>
      </c>
      <c r="B33" s="46">
        <f t="shared" si="0"/>
        <v>7</v>
      </c>
      <c r="C33" s="47"/>
      <c r="D33" s="47"/>
      <c r="E33" s="47">
        <f t="shared" si="6"/>
        <v>0</v>
      </c>
      <c r="F33" s="109"/>
      <c r="G33" s="48">
        <f t="shared" si="1"/>
        <v>0</v>
      </c>
      <c r="H33" s="119">
        <f t="shared" si="2"/>
        <v>0</v>
      </c>
      <c r="I33" s="146" t="str">
        <f>IF(ISERROR(VLOOKUP($A33,'Administratörens sida'!$A$31:$C$69,3,FALSE)),"",VLOOKUP($A33,'Administratörens sida'!$A$31:$C$69,3,FALSE))</f>
        <v/>
      </c>
      <c r="J33" s="147"/>
      <c r="K33" s="149"/>
      <c r="L33" s="49" t="str">
        <f t="shared" si="3"/>
        <v/>
      </c>
      <c r="M33" s="150"/>
      <c r="N33" s="151"/>
      <c r="O33" s="24"/>
      <c r="P33" s="25"/>
      <c r="Q33" s="41">
        <f t="shared" si="4"/>
        <v>0</v>
      </c>
      <c r="R33" s="42" t="str">
        <f>IF(ISERROR(VLOOKUP($A33,'Administratörens sida'!$A$31:$C$69,2,FALSE)),"",VLOOKUP($A33,'Administratörens sida'!$A$31:$C$69,2,FALSE))</f>
        <v/>
      </c>
    </row>
    <row r="34" spans="1:18" x14ac:dyDescent="0.3">
      <c r="A34" s="45">
        <f t="shared" si="5"/>
        <v>41322</v>
      </c>
      <c r="B34" s="46">
        <f t="shared" si="0"/>
        <v>1</v>
      </c>
      <c r="C34" s="47"/>
      <c r="D34" s="47"/>
      <c r="E34" s="47">
        <f t="shared" si="6"/>
        <v>0</v>
      </c>
      <c r="F34" s="109"/>
      <c r="G34" s="48">
        <f t="shared" si="1"/>
        <v>0</v>
      </c>
      <c r="H34" s="119">
        <f t="shared" si="2"/>
        <v>0</v>
      </c>
      <c r="I34" s="146" t="str">
        <f>IF(ISERROR(VLOOKUP($A34,'Administratörens sida'!$A$31:$C$69,3,FALSE)),"",VLOOKUP($A34,'Administratörens sida'!$A$31:$C$69,3,FALSE))</f>
        <v/>
      </c>
      <c r="J34" s="147"/>
      <c r="K34" s="149"/>
      <c r="L34" s="49" t="str">
        <f t="shared" si="3"/>
        <v/>
      </c>
      <c r="M34" s="150"/>
      <c r="N34" s="151"/>
      <c r="O34" s="24"/>
      <c r="P34" s="25"/>
      <c r="Q34" s="41">
        <f t="shared" si="4"/>
        <v>0</v>
      </c>
      <c r="R34" s="42" t="str">
        <f>IF(ISERROR(VLOOKUP($A34,'Administratörens sida'!$A$31:$C$69,2,FALSE)),"",VLOOKUP($A34,'Administratörens sida'!$A$31:$C$69,2,FALSE))</f>
        <v/>
      </c>
    </row>
    <row r="35" spans="1:18" x14ac:dyDescent="0.3">
      <c r="A35" s="45">
        <f t="shared" si="5"/>
        <v>41323</v>
      </c>
      <c r="B35" s="46">
        <f t="shared" si="0"/>
        <v>2</v>
      </c>
      <c r="C35" s="47"/>
      <c r="D35" s="47"/>
      <c r="E35" s="47">
        <f t="shared" si="6"/>
        <v>0</v>
      </c>
      <c r="F35" s="109"/>
      <c r="G35" s="48">
        <f t="shared" si="1"/>
        <v>0</v>
      </c>
      <c r="H35" s="119">
        <f t="shared" si="2"/>
        <v>0</v>
      </c>
      <c r="I35" s="146" t="str">
        <f>IF(ISERROR(VLOOKUP($A35,'Administratörens sida'!$A$31:$C$69,3,FALSE)),"",VLOOKUP($A35,'Administratörens sida'!$A$31:$C$69,3,FALSE))</f>
        <v/>
      </c>
      <c r="J35" s="147"/>
      <c r="K35" s="149"/>
      <c r="L35" s="49" t="str">
        <f t="shared" si="3"/>
        <v/>
      </c>
      <c r="M35" s="150"/>
      <c r="N35" s="151"/>
      <c r="O35" s="24"/>
      <c r="P35" s="25"/>
      <c r="Q35" s="41">
        <f t="shared" si="4"/>
        <v>0</v>
      </c>
      <c r="R35" s="42" t="str">
        <f>IF(ISERROR(VLOOKUP($A35,'Administratörens sida'!$A$31:$C$69,2,FALSE)),"",VLOOKUP($A35,'Administratörens sida'!$A$31:$C$69,2,FALSE))</f>
        <v/>
      </c>
    </row>
    <row r="36" spans="1:18" x14ac:dyDescent="0.3">
      <c r="A36" s="45">
        <f t="shared" si="5"/>
        <v>41324</v>
      </c>
      <c r="B36" s="46">
        <f t="shared" si="0"/>
        <v>3</v>
      </c>
      <c r="C36" s="47"/>
      <c r="D36" s="47"/>
      <c r="E36" s="47">
        <f t="shared" si="6"/>
        <v>0</v>
      </c>
      <c r="F36" s="109"/>
      <c r="G36" s="48">
        <f t="shared" si="1"/>
        <v>0</v>
      </c>
      <c r="H36" s="119">
        <f t="shared" si="2"/>
        <v>0</v>
      </c>
      <c r="I36" s="146" t="str">
        <f>IF(ISERROR(VLOOKUP($A36,'Administratörens sida'!$A$31:$C$69,3,FALSE)),"",VLOOKUP($A36,'Administratörens sida'!$A$31:$C$69,3,FALSE))</f>
        <v/>
      </c>
      <c r="J36" s="147"/>
      <c r="K36" s="149"/>
      <c r="L36" s="49" t="str">
        <f t="shared" si="3"/>
        <v/>
      </c>
      <c r="M36" s="150"/>
      <c r="N36" s="151"/>
      <c r="O36" s="24"/>
      <c r="P36" s="25"/>
      <c r="Q36" s="41">
        <f t="shared" si="4"/>
        <v>0</v>
      </c>
      <c r="R36" s="42" t="str">
        <f>IF(ISERROR(VLOOKUP($A36,'Administratörens sida'!$A$31:$C$69,2,FALSE)),"",VLOOKUP($A36,'Administratörens sida'!$A$31:$C$69,2,FALSE))</f>
        <v/>
      </c>
    </row>
    <row r="37" spans="1:18" x14ac:dyDescent="0.3">
      <c r="A37" s="45">
        <f t="shared" si="5"/>
        <v>41325</v>
      </c>
      <c r="B37" s="46">
        <f t="shared" si="0"/>
        <v>4</v>
      </c>
      <c r="C37" s="47"/>
      <c r="D37" s="47"/>
      <c r="E37" s="47">
        <f t="shared" si="6"/>
        <v>0</v>
      </c>
      <c r="F37" s="109"/>
      <c r="G37" s="48">
        <f t="shared" si="1"/>
        <v>0</v>
      </c>
      <c r="H37" s="119">
        <f t="shared" si="2"/>
        <v>0</v>
      </c>
      <c r="I37" s="146" t="str">
        <f>IF(ISERROR(VLOOKUP($A37,'Administratörens sida'!$A$31:$C$69,3,FALSE)),"",VLOOKUP($A37,'Administratörens sida'!$A$31:$C$69,3,FALSE))</f>
        <v/>
      </c>
      <c r="J37" s="147"/>
      <c r="K37" s="149"/>
      <c r="L37" s="49" t="str">
        <f t="shared" si="3"/>
        <v/>
      </c>
      <c r="M37" s="150"/>
      <c r="N37" s="151"/>
      <c r="O37" s="24"/>
      <c r="P37" s="25"/>
      <c r="Q37" s="41">
        <f t="shared" si="4"/>
        <v>0</v>
      </c>
      <c r="R37" s="42" t="str">
        <f>IF(ISERROR(VLOOKUP($A37,'Administratörens sida'!$A$31:$C$69,2,FALSE)),"",VLOOKUP($A37,'Administratörens sida'!$A$31:$C$69,2,FALSE))</f>
        <v/>
      </c>
    </row>
    <row r="38" spans="1:18" x14ac:dyDescent="0.3">
      <c r="A38" s="45">
        <f t="shared" ref="A38:A44" si="7">A37+1</f>
        <v>41326</v>
      </c>
      <c r="B38" s="46">
        <f t="shared" si="0"/>
        <v>5</v>
      </c>
      <c r="C38" s="47"/>
      <c r="D38" s="47"/>
      <c r="E38" s="47">
        <f t="shared" si="6"/>
        <v>0</v>
      </c>
      <c r="F38" s="109"/>
      <c r="G38" s="48">
        <f t="shared" si="1"/>
        <v>0</v>
      </c>
      <c r="H38" s="119">
        <f t="shared" si="2"/>
        <v>0</v>
      </c>
      <c r="I38" s="146" t="str">
        <f>IF(ISERROR(VLOOKUP($A38,'Administratörens sida'!$A$31:$C$69,3,FALSE)),"",VLOOKUP($A38,'Administratörens sida'!$A$31:$C$69,3,FALSE))</f>
        <v/>
      </c>
      <c r="J38" s="147"/>
      <c r="K38" s="149"/>
      <c r="L38" s="49" t="str">
        <f t="shared" si="3"/>
        <v/>
      </c>
      <c r="M38" s="150"/>
      <c r="N38" s="151"/>
      <c r="O38" s="24"/>
      <c r="P38" s="25"/>
      <c r="Q38" s="41">
        <f t="shared" si="4"/>
        <v>0</v>
      </c>
      <c r="R38" s="42" t="str">
        <f>IF(ISERROR(VLOOKUP($A38,'Administratörens sida'!$A$31:$C$69,2,FALSE)),"",VLOOKUP($A38,'Administratörens sida'!$A$31:$C$69,2,FALSE))</f>
        <v/>
      </c>
    </row>
    <row r="39" spans="1:18" x14ac:dyDescent="0.3">
      <c r="A39" s="45">
        <f t="shared" si="7"/>
        <v>41327</v>
      </c>
      <c r="B39" s="46">
        <f t="shared" si="0"/>
        <v>6</v>
      </c>
      <c r="C39" s="47"/>
      <c r="D39" s="47"/>
      <c r="E39" s="47">
        <f t="shared" si="6"/>
        <v>0</v>
      </c>
      <c r="F39" s="109"/>
      <c r="G39" s="48">
        <f t="shared" si="1"/>
        <v>0</v>
      </c>
      <c r="H39" s="119">
        <f t="shared" si="2"/>
        <v>0</v>
      </c>
      <c r="I39" s="146" t="str">
        <f>IF(ISERROR(VLOOKUP($A39,'Administratörens sida'!$A$31:$C$69,3,FALSE)),"",VLOOKUP($A39,'Administratörens sida'!$A$31:$C$69,3,FALSE))</f>
        <v/>
      </c>
      <c r="J39" s="147"/>
      <c r="K39" s="149"/>
      <c r="L39" s="49" t="str">
        <f t="shared" si="3"/>
        <v/>
      </c>
      <c r="M39" s="150"/>
      <c r="N39" s="151"/>
      <c r="O39" s="24"/>
      <c r="P39" s="25"/>
      <c r="Q39" s="41">
        <f t="shared" si="4"/>
        <v>0</v>
      </c>
      <c r="R39" s="42" t="str">
        <f>IF(ISERROR(VLOOKUP($A39,'Administratörens sida'!$A$31:$C$69,2,FALSE)),"",VLOOKUP($A39,'Administratörens sida'!$A$31:$C$69,2,FALSE))</f>
        <v/>
      </c>
    </row>
    <row r="40" spans="1:18" x14ac:dyDescent="0.3">
      <c r="A40" s="45">
        <f t="shared" si="7"/>
        <v>41328</v>
      </c>
      <c r="B40" s="46">
        <f t="shared" si="0"/>
        <v>7</v>
      </c>
      <c r="C40" s="47"/>
      <c r="D40" s="47"/>
      <c r="E40" s="47">
        <f t="shared" si="6"/>
        <v>0</v>
      </c>
      <c r="F40" s="109"/>
      <c r="G40" s="48">
        <f t="shared" si="1"/>
        <v>0</v>
      </c>
      <c r="H40" s="119">
        <f t="shared" si="2"/>
        <v>0</v>
      </c>
      <c r="I40" s="146" t="str">
        <f>IF(ISERROR(VLOOKUP($A40,'Administratörens sida'!$A$31:$C$69,3,FALSE)),"",VLOOKUP($A40,'Administratörens sida'!$A$31:$C$69,3,FALSE))</f>
        <v/>
      </c>
      <c r="J40" s="147"/>
      <c r="K40" s="149"/>
      <c r="L40" s="49" t="str">
        <f t="shared" si="3"/>
        <v/>
      </c>
      <c r="M40" s="150"/>
      <c r="N40" s="151"/>
      <c r="O40" s="24"/>
      <c r="P40" s="25"/>
      <c r="Q40" s="41">
        <f t="shared" si="4"/>
        <v>0</v>
      </c>
      <c r="R40" s="42" t="str">
        <f>IF(ISERROR(VLOOKUP($A40,'Administratörens sida'!$A$31:$C$69,2,FALSE)),"",VLOOKUP($A40,'Administratörens sida'!$A$31:$C$69,2,FALSE))</f>
        <v/>
      </c>
    </row>
    <row r="41" spans="1:18" x14ac:dyDescent="0.3">
      <c r="A41" s="45">
        <f t="shared" si="7"/>
        <v>41329</v>
      </c>
      <c r="B41" s="46">
        <f t="shared" si="0"/>
        <v>1</v>
      </c>
      <c r="C41" s="47"/>
      <c r="D41" s="47"/>
      <c r="E41" s="47">
        <f t="shared" si="6"/>
        <v>0</v>
      </c>
      <c r="F41" s="109"/>
      <c r="G41" s="48">
        <f t="shared" si="1"/>
        <v>0</v>
      </c>
      <c r="H41" s="119">
        <f t="shared" si="2"/>
        <v>0</v>
      </c>
      <c r="I41" s="146" t="str">
        <f>IF(ISERROR(VLOOKUP($A41,'Administratörens sida'!$A$31:$C$69,3,FALSE)),"",VLOOKUP($A41,'Administratörens sida'!$A$31:$C$69,3,FALSE))</f>
        <v/>
      </c>
      <c r="J41" s="147"/>
      <c r="K41" s="149"/>
      <c r="L41" s="49" t="str">
        <f t="shared" si="3"/>
        <v/>
      </c>
      <c r="M41" s="150"/>
      <c r="N41" s="151"/>
      <c r="O41" s="24"/>
      <c r="P41" s="25"/>
      <c r="Q41" s="41">
        <f t="shared" si="4"/>
        <v>0</v>
      </c>
      <c r="R41" s="42" t="str">
        <f>IF(ISERROR(VLOOKUP($A41,'Administratörens sida'!$A$31:$C$69,2,FALSE)),"",VLOOKUP($A41,'Administratörens sida'!$A$31:$C$69,2,FALSE))</f>
        <v/>
      </c>
    </row>
    <row r="42" spans="1:18" x14ac:dyDescent="0.3">
      <c r="A42" s="45">
        <f t="shared" si="7"/>
        <v>41330</v>
      </c>
      <c r="B42" s="46">
        <f t="shared" si="0"/>
        <v>2</v>
      </c>
      <c r="C42" s="47"/>
      <c r="D42" s="47"/>
      <c r="E42" s="47">
        <f t="shared" si="6"/>
        <v>0</v>
      </c>
      <c r="F42" s="109"/>
      <c r="G42" s="48">
        <f t="shared" si="1"/>
        <v>0</v>
      </c>
      <c r="H42" s="119">
        <f t="shared" si="2"/>
        <v>0</v>
      </c>
      <c r="I42" s="146" t="str">
        <f>IF(ISERROR(VLOOKUP($A42,'Administratörens sida'!$A$31:$C$69,3,FALSE)),"",VLOOKUP($A42,'Administratörens sida'!$A$31:$C$69,3,FALSE))</f>
        <v/>
      </c>
      <c r="J42" s="147"/>
      <c r="K42" s="149"/>
      <c r="L42" s="49" t="str">
        <f t="shared" si="3"/>
        <v/>
      </c>
      <c r="M42" s="150"/>
      <c r="N42" s="151"/>
      <c r="O42" s="24"/>
      <c r="P42" s="25"/>
      <c r="Q42" s="41">
        <f t="shared" si="4"/>
        <v>0</v>
      </c>
      <c r="R42" s="42" t="str">
        <f>IF(ISERROR(VLOOKUP($A42,'Administratörens sida'!$A$31:$C$69,2,FALSE)),"",VLOOKUP($A42,'Administratörens sida'!$A$31:$C$69,2,FALSE))</f>
        <v/>
      </c>
    </row>
    <row r="43" spans="1:18" x14ac:dyDescent="0.3">
      <c r="A43" s="45">
        <f t="shared" si="7"/>
        <v>41331</v>
      </c>
      <c r="B43" s="46">
        <f t="shared" si="0"/>
        <v>3</v>
      </c>
      <c r="C43" s="47"/>
      <c r="D43" s="47"/>
      <c r="E43" s="47">
        <f t="shared" si="6"/>
        <v>0</v>
      </c>
      <c r="F43" s="109"/>
      <c r="G43" s="48">
        <f t="shared" si="1"/>
        <v>0</v>
      </c>
      <c r="H43" s="119">
        <f t="shared" si="2"/>
        <v>0</v>
      </c>
      <c r="I43" s="146" t="str">
        <f>IF(ISERROR(VLOOKUP($A43,'Administratörens sida'!$A$31:$C$69,3,FALSE)),"",VLOOKUP($A43,'Administratörens sida'!$A$31:$C$69,3,FALSE))</f>
        <v/>
      </c>
      <c r="J43" s="147"/>
      <c r="K43" s="149"/>
      <c r="L43" s="49" t="str">
        <f t="shared" si="3"/>
        <v/>
      </c>
      <c r="M43" s="150"/>
      <c r="N43" s="151"/>
      <c r="O43" s="24"/>
      <c r="P43" s="25"/>
      <c r="Q43" s="41">
        <f t="shared" si="4"/>
        <v>0</v>
      </c>
      <c r="R43" s="42" t="str">
        <f>IF(ISERROR(VLOOKUP($A43,'Administratörens sida'!$A$31:$C$69,2,FALSE)),"",VLOOKUP($A43,'Administratörens sida'!$A$31:$C$69,2,FALSE))</f>
        <v/>
      </c>
    </row>
    <row r="44" spans="1:18" x14ac:dyDescent="0.3">
      <c r="A44" s="45">
        <f t="shared" si="7"/>
        <v>41332</v>
      </c>
      <c r="B44" s="46">
        <f t="shared" si="0"/>
        <v>4</v>
      </c>
      <c r="C44" s="47"/>
      <c r="D44" s="47"/>
      <c r="E44" s="47">
        <f t="shared" si="6"/>
        <v>0</v>
      </c>
      <c r="F44" s="109"/>
      <c r="G44" s="48">
        <f t="shared" si="1"/>
        <v>0</v>
      </c>
      <c r="H44" s="119">
        <f t="shared" si="2"/>
        <v>0</v>
      </c>
      <c r="I44" s="146" t="str">
        <f>IF(ISERROR(VLOOKUP($A44,'Administratörens sida'!$A$31:$C$69,3,FALSE)),"",VLOOKUP($A44,'Administratörens sida'!$A$31:$C$69,3,FALSE))</f>
        <v/>
      </c>
      <c r="J44" s="147"/>
      <c r="K44" s="149"/>
      <c r="L44" s="49" t="str">
        <f t="shared" si="3"/>
        <v/>
      </c>
      <c r="M44" s="150"/>
      <c r="N44" s="151"/>
      <c r="O44" s="24"/>
      <c r="P44" s="25"/>
      <c r="Q44" s="41">
        <f t="shared" si="4"/>
        <v>0</v>
      </c>
      <c r="R44" s="42" t="str">
        <f>IF(ISERROR(VLOOKUP($A44,'Administratörens sida'!$A$31:$C$69,2,FALSE)),"",VLOOKUP($A44,'Administratörens sida'!$A$31:$C$69,2,FALSE))</f>
        <v/>
      </c>
    </row>
    <row r="45" spans="1:18" x14ac:dyDescent="0.3">
      <c r="A45" s="45" t="str">
        <f>IF(MONTH(A44)=MONTH(A44+1),A44+1,"")</f>
        <v/>
      </c>
      <c r="B45" s="46" t="str">
        <f>IF(A45="","",WEEKDAY(A45+1))</f>
        <v/>
      </c>
      <c r="C45" s="47"/>
      <c r="D45" s="47"/>
      <c r="E45" s="47">
        <f t="shared" si="6"/>
        <v>0</v>
      </c>
      <c r="F45" s="109"/>
      <c r="G45" s="48">
        <f t="shared" si="1"/>
        <v>0</v>
      </c>
      <c r="H45" s="119">
        <f t="shared" si="2"/>
        <v>0</v>
      </c>
      <c r="I45" s="146" t="str">
        <f>IF(ISERROR(VLOOKUP($A45,'Administratörens sida'!$A$31:$C$69,3,FALSE)),"",VLOOKUP($A45,'Administratörens sida'!$A$31:$C$69,3,FALSE))</f>
        <v/>
      </c>
      <c r="J45" s="147"/>
      <c r="K45" s="149"/>
      <c r="L45" s="49" t="str">
        <f t="shared" si="3"/>
        <v/>
      </c>
      <c r="M45" s="150"/>
      <c r="N45" s="151"/>
      <c r="O45" s="24"/>
      <c r="P45" s="25"/>
      <c r="Q45" s="41">
        <f t="shared" si="4"/>
        <v>0</v>
      </c>
      <c r="R45" s="42" t="str">
        <f>IF(ISERROR(VLOOKUP($A45,'Administratörens sida'!$A$31:$C$69,2,FALSE)),"",VLOOKUP($A45,'Administratörens sida'!$A$31:$C$69,2,FALSE))</f>
        <v/>
      </c>
    </row>
    <row r="46" spans="1:18" x14ac:dyDescent="0.3">
      <c r="P46" s="37"/>
      <c r="R46"/>
    </row>
    <row r="47" spans="1:18" x14ac:dyDescent="0.3">
      <c r="P47" s="37"/>
      <c r="R47"/>
    </row>
  </sheetData>
  <sheetProtection sheet="1" objects="1" scenarios="1" selectLockedCells="1"/>
  <mergeCells count="64">
    <mergeCell ref="A5:C5"/>
    <mergeCell ref="A6:C6"/>
    <mergeCell ref="A7:B7"/>
    <mergeCell ref="A10:M10"/>
    <mergeCell ref="I24:K24"/>
    <mergeCell ref="M24:N24"/>
    <mergeCell ref="I19:K19"/>
    <mergeCell ref="M19:N19"/>
    <mergeCell ref="I22:K22"/>
    <mergeCell ref="M22:N22"/>
    <mergeCell ref="I18:K18"/>
    <mergeCell ref="M18:N18"/>
    <mergeCell ref="I16:K16"/>
    <mergeCell ref="M16:N16"/>
    <mergeCell ref="I17:K17"/>
    <mergeCell ref="M17:N17"/>
    <mergeCell ref="I23:K23"/>
    <mergeCell ref="M23:N23"/>
    <mergeCell ref="I20:K20"/>
    <mergeCell ref="M20:N20"/>
    <mergeCell ref="I21:K21"/>
    <mergeCell ref="M21:N21"/>
    <mergeCell ref="I25:K25"/>
    <mergeCell ref="M25:N25"/>
    <mergeCell ref="I30:K30"/>
    <mergeCell ref="M30:N30"/>
    <mergeCell ref="I29:K29"/>
    <mergeCell ref="M29:N29"/>
    <mergeCell ref="I26:K26"/>
    <mergeCell ref="M26:N26"/>
    <mergeCell ref="I27:K27"/>
    <mergeCell ref="M27:N27"/>
    <mergeCell ref="I28:K28"/>
    <mergeCell ref="M28:N28"/>
    <mergeCell ref="I31:K31"/>
    <mergeCell ref="M31:N31"/>
    <mergeCell ref="I34:K34"/>
    <mergeCell ref="M34:N34"/>
    <mergeCell ref="I35:K35"/>
    <mergeCell ref="M35:N35"/>
    <mergeCell ref="I32:K32"/>
    <mergeCell ref="M32:N32"/>
    <mergeCell ref="I33:K33"/>
    <mergeCell ref="M33:N33"/>
    <mergeCell ref="I37:K37"/>
    <mergeCell ref="M37:N37"/>
    <mergeCell ref="I38:K38"/>
    <mergeCell ref="M38:N38"/>
    <mergeCell ref="I36:K36"/>
    <mergeCell ref="M36:N36"/>
    <mergeCell ref="I43:K43"/>
    <mergeCell ref="M43:N43"/>
    <mergeCell ref="I39:K39"/>
    <mergeCell ref="M39:N39"/>
    <mergeCell ref="I45:K45"/>
    <mergeCell ref="M45:N45"/>
    <mergeCell ref="I41:K41"/>
    <mergeCell ref="M41:N41"/>
    <mergeCell ref="I42:K42"/>
    <mergeCell ref="M42:N42"/>
    <mergeCell ref="I44:K44"/>
    <mergeCell ref="M44:N44"/>
    <mergeCell ref="I40:K40"/>
    <mergeCell ref="M40:N40"/>
  </mergeCells>
  <phoneticPr fontId="8" type="noConversion"/>
  <conditionalFormatting sqref="A17:N45">
    <cfRule type="expression" dxfId="216" priority="26">
      <formula>$L17&lt;&gt;""</formula>
    </cfRule>
    <cfRule type="expression" dxfId="215" priority="27">
      <formula>$Q17&gt;0</formula>
    </cfRule>
    <cfRule type="expression" dxfId="214" priority="28">
      <formula>OR(WEEKDAY($B17)=1,WEEKDAY($B17)=7)</formula>
    </cfRule>
  </conditionalFormatting>
  <conditionalFormatting sqref="A45:N45 B44">
    <cfRule type="expression" dxfId="213" priority="25" stopIfTrue="1">
      <formula>"om(A45=01-mar)"</formula>
    </cfRule>
  </conditionalFormatting>
  <conditionalFormatting sqref="M6:M8">
    <cfRule type="expression" dxfId="212" priority="22" stopIfTrue="1">
      <formula>$L6&lt;&gt;""</formula>
    </cfRule>
    <cfRule type="expression" dxfId="211" priority="23" stopIfTrue="1">
      <formula>$Q6&gt;0</formula>
    </cfRule>
    <cfRule type="expression" dxfId="210" priority="24" stopIfTrue="1">
      <formula>OR(WEEKDAY($B6)=1,WEEKDAY($B6)=7)</formula>
    </cfRule>
  </conditionalFormatting>
  <conditionalFormatting sqref="M6:M8">
    <cfRule type="expression" dxfId="209" priority="19" stopIfTrue="1">
      <formula>$N6&lt;&gt;""</formula>
    </cfRule>
    <cfRule type="expression" dxfId="208" priority="20" stopIfTrue="1">
      <formula>$S6&gt;0</formula>
    </cfRule>
    <cfRule type="expression" dxfId="207" priority="21" stopIfTrue="1">
      <formula>OR(WEEKDAY($B6)=1,WEEKDAY($B6)=7)</formula>
    </cfRule>
  </conditionalFormatting>
  <conditionalFormatting sqref="H17">
    <cfRule type="expression" dxfId="206" priority="16" stopIfTrue="1">
      <formula>$L17&lt;&gt;""</formula>
    </cfRule>
    <cfRule type="expression" dxfId="205" priority="17" stopIfTrue="1">
      <formula>$Q17&gt;0</formula>
    </cfRule>
    <cfRule type="expression" dxfId="204" priority="18" stopIfTrue="1">
      <formula>OR(WEEKDAY($B17)=1,WEEKDAY($B17)=7)</formula>
    </cfRule>
  </conditionalFormatting>
  <conditionalFormatting sqref="H18:H45">
    <cfRule type="expression" dxfId="203" priority="13" stopIfTrue="1">
      <formula>$L18&lt;&gt;""</formula>
    </cfRule>
    <cfRule type="expression" dxfId="202" priority="14" stopIfTrue="1">
      <formula>$Q18&gt;0</formula>
    </cfRule>
    <cfRule type="expression" dxfId="201" priority="15" stopIfTrue="1">
      <formula>OR(WEEKDAY($B18)=1,WEEKDAY($B18)=7)</formula>
    </cfRule>
  </conditionalFormatting>
  <conditionalFormatting sqref="M6:M8">
    <cfRule type="expression" dxfId="200" priority="10" stopIfTrue="1">
      <formula>$L6&lt;&gt;""</formula>
    </cfRule>
    <cfRule type="expression" dxfId="199" priority="11" stopIfTrue="1">
      <formula>$Q6&gt;0</formula>
    </cfRule>
    <cfRule type="expression" dxfId="198" priority="12" stopIfTrue="1">
      <formula>OR(WEEKDAY($B6)=1,WEEKDAY($B6)=7)</formula>
    </cfRule>
  </conditionalFormatting>
  <conditionalFormatting sqref="M6:M8">
    <cfRule type="expression" dxfId="197" priority="7" stopIfTrue="1">
      <formula>$N6&lt;&gt;""</formula>
    </cfRule>
    <cfRule type="expression" dxfId="196" priority="8" stopIfTrue="1">
      <formula>$S6&gt;0</formula>
    </cfRule>
    <cfRule type="expression" dxfId="195" priority="9" stopIfTrue="1">
      <formula>OR(WEEKDAY($B6)=1,WEEKDAY($B6)=7)</formula>
    </cfRule>
  </conditionalFormatting>
  <conditionalFormatting sqref="M6:M8">
    <cfRule type="expression" dxfId="194" priority="4" stopIfTrue="1">
      <formula>$L6&lt;&gt;""</formula>
    </cfRule>
    <cfRule type="expression" dxfId="193" priority="5" stopIfTrue="1">
      <formula>$Q6&gt;0</formula>
    </cfRule>
    <cfRule type="expression" dxfId="192" priority="6" stopIfTrue="1">
      <formula>OR(WEEKDAY($B6)=1,WEEKDAY($B6)=7)</formula>
    </cfRule>
  </conditionalFormatting>
  <conditionalFormatting sqref="M6:M8">
    <cfRule type="expression" dxfId="191" priority="1" stopIfTrue="1">
      <formula>$N6&lt;&gt;""</formula>
    </cfRule>
    <cfRule type="expression" dxfId="190" priority="2" stopIfTrue="1">
      <formula>$S6&gt;0</formula>
    </cfRule>
    <cfRule type="expression" dxfId="189" priority="3" stopIfTrue="1">
      <formula>OR(WEEKDAY($B6)=1,WEEKDAY($B6)=7)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Zeros="0" workbookViewId="0">
      <selection activeCell="C17" sqref="C17"/>
    </sheetView>
  </sheetViews>
  <sheetFormatPr defaultColWidth="8.88671875" defaultRowHeight="14.4" x14ac:dyDescent="0.3"/>
  <cols>
    <col min="1" max="1" width="7.88671875" customWidth="1"/>
    <col min="2" max="2" width="8.77734375" bestFit="1" customWidth="1"/>
    <col min="3" max="3" width="8.44140625" customWidth="1"/>
    <col min="4" max="4" width="8.6640625" customWidth="1"/>
    <col min="5" max="6" width="8.44140625" customWidth="1"/>
    <col min="7" max="7" width="10.33203125" customWidth="1"/>
    <col min="8" max="8" width="8.44140625" customWidth="1"/>
    <col min="9" max="9" width="14.109375" customWidth="1"/>
    <col min="10" max="10" width="11" customWidth="1"/>
    <col min="11" max="11" width="3.6640625" customWidth="1"/>
    <col min="12" max="12" width="15.44140625" customWidth="1"/>
    <col min="13" max="13" width="9.6640625" customWidth="1"/>
    <col min="14" max="14" width="14.44140625" customWidth="1"/>
    <col min="16" max="16" width="13.44140625" customWidth="1"/>
    <col min="17" max="17" width="14.33203125" style="37" hidden="1" customWidth="1"/>
    <col min="18" max="18" width="11.44140625" style="37" hidden="1" customWidth="1"/>
  </cols>
  <sheetData>
    <row r="1" spans="1:18" s="9" customFormat="1" ht="42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ht="16.2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ht="16.2" x14ac:dyDescent="0.3">
      <c r="A3" s="3" t="str">
        <f>Sammanställning!A3</f>
        <v>Flextidsuppföljning 2017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41333</v>
      </c>
      <c r="O3" s="9"/>
      <c r="P3" s="9"/>
      <c r="Q3" s="36"/>
      <c r="R3" s="36"/>
    </row>
    <row r="4" spans="1:18" s="15" customFormat="1" ht="16.2" x14ac:dyDescent="0.3">
      <c r="A4" s="13"/>
      <c r="K4" s="70"/>
      <c r="N4" s="43"/>
      <c r="O4" s="9"/>
      <c r="P4" s="9"/>
      <c r="Q4" s="36"/>
      <c r="R4" s="36"/>
    </row>
    <row r="5" spans="1:18" ht="16.2" x14ac:dyDescent="0.3">
      <c r="A5" s="157" t="s">
        <v>36</v>
      </c>
      <c r="B5" s="158"/>
      <c r="C5" s="159"/>
      <c r="D5" s="44"/>
      <c r="E5" s="83" t="s">
        <v>34</v>
      </c>
      <c r="F5" s="86"/>
      <c r="G5" s="87" t="s">
        <v>47</v>
      </c>
      <c r="H5" s="44"/>
      <c r="I5" s="83" t="s">
        <v>63</v>
      </c>
      <c r="J5" s="87" t="s">
        <v>47</v>
      </c>
      <c r="K5" s="79"/>
      <c r="L5" s="83" t="s">
        <v>35</v>
      </c>
      <c r="M5" s="87" t="s">
        <v>47</v>
      </c>
    </row>
    <row r="6" spans="1:18" s="4" customFormat="1" ht="16.2" x14ac:dyDescent="0.3">
      <c r="A6" s="160" t="str">
        <f>Sammanställning!B8</f>
        <v>&lt;Namn&gt;</v>
      </c>
      <c r="B6" s="161"/>
      <c r="C6" s="162"/>
      <c r="D6" s="44"/>
      <c r="E6" s="50" t="s">
        <v>3</v>
      </c>
      <c r="F6" s="50"/>
      <c r="G6" s="69">
        <f>SUM(G17:G47)</f>
        <v>0</v>
      </c>
      <c r="H6" s="1"/>
      <c r="I6" s="56" t="s">
        <v>23</v>
      </c>
      <c r="J6" s="98">
        <v>0.3263888888888889</v>
      </c>
      <c r="K6" s="71"/>
      <c r="L6" s="50" t="s">
        <v>6</v>
      </c>
      <c r="M6" s="120">
        <f>Februari!M8</f>
        <v>0</v>
      </c>
      <c r="Q6" s="38"/>
      <c r="R6" s="38"/>
    </row>
    <row r="7" spans="1:18" x14ac:dyDescent="0.3">
      <c r="A7" s="160" t="s">
        <v>4</v>
      </c>
      <c r="B7" s="162"/>
      <c r="C7" s="97">
        <f>Sammanställning!B10</f>
        <v>1</v>
      </c>
      <c r="D7" s="1"/>
      <c r="E7" s="50" t="s">
        <v>5</v>
      </c>
      <c r="F7" s="50"/>
      <c r="G7" s="69">
        <f>Sammanställning!C16</f>
        <v>7.8263888888888875</v>
      </c>
      <c r="H7" s="1"/>
      <c r="I7" s="50" t="s">
        <v>24</v>
      </c>
      <c r="J7" s="51">
        <f>J6+G8+0.5/24</f>
        <v>0.6875</v>
      </c>
      <c r="K7" s="72"/>
      <c r="L7" s="50" t="s">
        <v>1</v>
      </c>
      <c r="M7" s="120">
        <f>SUM(H17:H47,)</f>
        <v>0</v>
      </c>
    </row>
    <row r="8" spans="1:18" x14ac:dyDescent="0.3">
      <c r="A8" s="1"/>
      <c r="B8" s="1"/>
      <c r="C8" s="1"/>
      <c r="D8" s="1"/>
      <c r="E8" s="50" t="s">
        <v>56</v>
      </c>
      <c r="F8" s="50"/>
      <c r="G8" s="69">
        <f>Sammanställning!D16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3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IF(M8&gt;(40/24), "Flex överskrider 40h",IF(M8&lt;(-10/24),"Flex underskrider -10h",""))</f>
        <v/>
      </c>
      <c r="N9" s="1"/>
    </row>
    <row r="10" spans="1:18" s="8" customFormat="1" ht="13.8" x14ac:dyDescent="0.3">
      <c r="A10" s="154" t="s">
        <v>44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Q10" s="39"/>
      <c r="R10" s="39"/>
    </row>
    <row r="11" spans="1:18" s="8" customFormat="1" ht="13.8" x14ac:dyDescent="0.3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3.8" x14ac:dyDescent="0.3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3.8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3.8" x14ac:dyDescent="0.3">
      <c r="A14" s="94" t="s">
        <v>42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ht="16.2" x14ac:dyDescent="0.3">
      <c r="Q15" s="35"/>
      <c r="R15" s="35"/>
    </row>
    <row r="16" spans="1:18" s="12" customFormat="1" ht="41.25" customHeight="1" x14ac:dyDescent="0.3">
      <c r="A16" s="88" t="s">
        <v>9</v>
      </c>
      <c r="B16" s="88" t="s">
        <v>8</v>
      </c>
      <c r="C16" s="80" t="s">
        <v>48</v>
      </c>
      <c r="D16" s="80" t="s">
        <v>49</v>
      </c>
      <c r="E16" s="80" t="s">
        <v>50</v>
      </c>
      <c r="F16" s="80" t="s">
        <v>64</v>
      </c>
      <c r="G16" s="88" t="s">
        <v>51</v>
      </c>
      <c r="H16" s="88" t="s">
        <v>66</v>
      </c>
      <c r="I16" s="152" t="s">
        <v>10</v>
      </c>
      <c r="J16" s="153"/>
      <c r="K16" s="153"/>
      <c r="L16" s="89" t="s">
        <v>52</v>
      </c>
      <c r="M16" s="153" t="s">
        <v>43</v>
      </c>
      <c r="N16" s="156"/>
      <c r="Q16" s="40" t="s">
        <v>31</v>
      </c>
      <c r="R16" s="40" t="s">
        <v>28</v>
      </c>
    </row>
    <row r="17" spans="1:18" s="16" customFormat="1" x14ac:dyDescent="0.3">
      <c r="A17" s="45">
        <f>'Administratörens sida'!A16</f>
        <v>41333</v>
      </c>
      <c r="B17" s="46">
        <f>WEEKDAY(A17+1)</f>
        <v>5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46" t="str">
        <f>IF(ISERROR(VLOOKUP($A17,'Administratörens sida'!$A$31:$C$69,3,FALSE)),"",VLOOKUP($A17,'Administratörens sida'!$A$31:$C$69,3,FALSE))</f>
        <v/>
      </c>
      <c r="J17" s="147"/>
      <c r="K17" s="149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sida'!$A$31:$C$69,2,FALSE)),"",VLOOKUP($A17,'Administratörens sida'!$A$31:$C$69,2,FALSE))</f>
        <v/>
      </c>
    </row>
    <row r="18" spans="1:18" x14ac:dyDescent="0.3">
      <c r="A18" s="45">
        <f>A17+1</f>
        <v>41334</v>
      </c>
      <c r="B18" s="46">
        <f t="shared" ref="B18:B47" si="0">WEEKDAY(A18+1)</f>
        <v>6</v>
      </c>
      <c r="C18" s="47"/>
      <c r="D18" s="47"/>
      <c r="E18" s="47">
        <f t="shared" ref="E18:E47" si="1">IF(D18="",0,IF(OR(B18=1,B18=2,Q18&lt;&gt;0,L18&lt;&gt;""),0,0.5/24))</f>
        <v>0</v>
      </c>
      <c r="F18" s="109"/>
      <c r="G18" s="48">
        <f t="shared" ref="G18:G47" si="2">IF(D18="",0,D18-C18-E18-F18)</f>
        <v>0</v>
      </c>
      <c r="H18" s="119">
        <f t="shared" ref="H18:H47" si="3">IF(OR(B18=1,B18=2,Q18=1),D18-C18-E18-F18,IF(D18="",-F18,IF(L18&lt;&gt;"",G18-($G$8-L18),G18-$G$8)))</f>
        <v>0</v>
      </c>
      <c r="I18" s="146" t="str">
        <f>IF(ISERROR(VLOOKUP($A18,'Administratörens sida'!$A$31:$C$69,3,FALSE)),"",VLOOKUP($A18,'Administratörens sida'!$A$31:$C$69,3,FALSE))</f>
        <v/>
      </c>
      <c r="J18" s="147"/>
      <c r="K18" s="149"/>
      <c r="L18" s="49" t="str">
        <f t="shared" ref="L18:L47" si="4">IF(R18="","",IF(R18&gt;0,R18*$C$7,""))</f>
        <v/>
      </c>
      <c r="M18" s="150"/>
      <c r="N18" s="151"/>
      <c r="O18" s="24"/>
      <c r="Q18" s="41">
        <f t="shared" ref="Q18:Q47" si="5">IF(AND(I18&lt;&gt;"",L18=""),1,0)</f>
        <v>0</v>
      </c>
      <c r="R18" s="42" t="str">
        <f>IF(ISERROR(VLOOKUP($A18,'Administratörens sida'!$A$31:$C$69,2,FALSE)),"",VLOOKUP($A18,'Administratörens sida'!$A$31:$C$69,2,FALSE))</f>
        <v/>
      </c>
    </row>
    <row r="19" spans="1:18" x14ac:dyDescent="0.3">
      <c r="A19" s="45">
        <f>A18+1</f>
        <v>41335</v>
      </c>
      <c r="B19" s="46">
        <f t="shared" si="0"/>
        <v>7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46" t="str">
        <f>IF(ISERROR(VLOOKUP($A19,'Administratörens sida'!$A$31:$C$69,3,FALSE)),"",VLOOKUP($A19,'Administratörens sida'!$A$31:$C$69,3,FALSE))</f>
        <v/>
      </c>
      <c r="J19" s="147"/>
      <c r="K19" s="149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sida'!$A$31:$C$69,2,FALSE)),"",VLOOKUP($A19,'Administratörens sida'!$A$31:$C$69,2,FALSE))</f>
        <v/>
      </c>
    </row>
    <row r="20" spans="1:18" x14ac:dyDescent="0.3">
      <c r="A20" s="45">
        <f>A19+1</f>
        <v>41336</v>
      </c>
      <c r="B20" s="46">
        <f t="shared" si="0"/>
        <v>1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46" t="str">
        <f>IF(ISERROR(VLOOKUP($A20,'Administratörens sida'!$A$31:$C$69,3,FALSE)),"",VLOOKUP($A20,'Administratörens sida'!$A$31:$C$69,3,FALSE))</f>
        <v/>
      </c>
      <c r="J20" s="147"/>
      <c r="K20" s="149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sida'!$A$31:$C$69,2,FALSE)),"",VLOOKUP($A20,'Administratörens sida'!$A$31:$C$69,2,FALSE))</f>
        <v/>
      </c>
    </row>
    <row r="21" spans="1:18" x14ac:dyDescent="0.3">
      <c r="A21" s="45">
        <f t="shared" ref="A21:A37" si="6">A20+1</f>
        <v>41337</v>
      </c>
      <c r="B21" s="46">
        <f t="shared" si="0"/>
        <v>2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46" t="str">
        <f>IF(ISERROR(VLOOKUP($A21,'Administratörens sida'!$A$31:$C$69,3,FALSE)),"",VLOOKUP($A21,'Administratörens sida'!$A$31:$C$69,3,FALSE))</f>
        <v/>
      </c>
      <c r="J21" s="147"/>
      <c r="K21" s="149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sida'!$A$31:$C$69,2,FALSE)),"",VLOOKUP($A21,'Administratörens sida'!$A$31:$C$69,2,FALSE))</f>
        <v/>
      </c>
    </row>
    <row r="22" spans="1:18" x14ac:dyDescent="0.3">
      <c r="A22" s="45">
        <f>A21+1</f>
        <v>41338</v>
      </c>
      <c r="B22" s="46">
        <f t="shared" si="0"/>
        <v>3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46" t="str">
        <f>IF(ISERROR(VLOOKUP($A22,'Administratörens sida'!$A$31:$C$69,3,FALSE)),"",VLOOKUP($A22,'Administratörens sida'!$A$31:$C$69,3,FALSE))</f>
        <v/>
      </c>
      <c r="J22" s="147"/>
      <c r="K22" s="149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sida'!$A$31:$C$69,2,FALSE)),"",VLOOKUP($A22,'Administratörens sida'!$A$31:$C$69,2,FALSE))</f>
        <v/>
      </c>
    </row>
    <row r="23" spans="1:18" x14ac:dyDescent="0.3">
      <c r="A23" s="45">
        <f>A22+1</f>
        <v>41339</v>
      </c>
      <c r="B23" s="46">
        <f t="shared" si="0"/>
        <v>4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46" t="str">
        <f>IF(ISERROR(VLOOKUP($A23,'Administratörens sida'!$A$31:$C$69,3,FALSE)),"",VLOOKUP($A23,'Administratörens sida'!$A$31:$C$69,3,FALSE))</f>
        <v/>
      </c>
      <c r="J23" s="147"/>
      <c r="K23" s="149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sida'!$A$31:$C$69,2,FALSE)),"",VLOOKUP($A23,'Administratörens sida'!$A$31:$C$69,2,FALSE))</f>
        <v/>
      </c>
    </row>
    <row r="24" spans="1:18" x14ac:dyDescent="0.3">
      <c r="A24" s="45">
        <f>A23+1</f>
        <v>41340</v>
      </c>
      <c r="B24" s="46">
        <f t="shared" si="0"/>
        <v>5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46" t="str">
        <f>IF(ISERROR(VLOOKUP($A24,'Administratörens sida'!$A$31:$C$69,3,FALSE)),"",VLOOKUP($A24,'Administratörens sida'!$A$31:$C$69,3,FALSE))</f>
        <v/>
      </c>
      <c r="J24" s="147"/>
      <c r="K24" s="149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sida'!$A$31:$C$69,2,FALSE)),"",VLOOKUP($A24,'Administratörens sida'!$A$31:$C$69,2,FALSE))</f>
        <v/>
      </c>
    </row>
    <row r="25" spans="1:18" x14ac:dyDescent="0.3">
      <c r="A25" s="45">
        <f>A24+1</f>
        <v>41341</v>
      </c>
      <c r="B25" s="46">
        <f t="shared" si="0"/>
        <v>6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46" t="str">
        <f>IF(ISERROR(VLOOKUP($A25,'Administratörens sida'!$A$31:$C$69,3,FALSE)),"",VLOOKUP($A25,'Administratörens sida'!$A$31:$C$69,3,FALSE))</f>
        <v/>
      </c>
      <c r="J25" s="147"/>
      <c r="K25" s="149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sida'!$A$31:$C$69,2,FALSE)),"",VLOOKUP($A25,'Administratörens sida'!$A$31:$C$69,2,FALSE))</f>
        <v/>
      </c>
    </row>
    <row r="26" spans="1:18" x14ac:dyDescent="0.3">
      <c r="A26" s="45">
        <f t="shared" si="6"/>
        <v>41342</v>
      </c>
      <c r="B26" s="46">
        <f t="shared" si="0"/>
        <v>7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46" t="str">
        <f>IF(ISERROR(VLOOKUP($A26,'Administratörens sida'!$A$31:$C$69,3,FALSE)),"",VLOOKUP($A26,'Administratörens sida'!$A$31:$C$69,3,FALSE))</f>
        <v/>
      </c>
      <c r="J26" s="147"/>
      <c r="K26" s="149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sida'!$A$31:$C$69,2,FALSE)),"",VLOOKUP($A26,'Administratörens sida'!$A$31:$C$69,2,FALSE))</f>
        <v/>
      </c>
    </row>
    <row r="27" spans="1:18" x14ac:dyDescent="0.3">
      <c r="A27" s="45">
        <f t="shared" si="6"/>
        <v>41343</v>
      </c>
      <c r="B27" s="46">
        <f t="shared" si="0"/>
        <v>1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46" t="str">
        <f>IF(ISERROR(VLOOKUP($A27,'Administratörens sida'!$A$31:$C$69,3,FALSE)),"",VLOOKUP($A27,'Administratörens sida'!$A$31:$C$69,3,FALSE))</f>
        <v/>
      </c>
      <c r="J27" s="147"/>
      <c r="K27" s="149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sida'!$A$31:$C$69,2,FALSE)),"",VLOOKUP($A27,'Administratörens sida'!$A$31:$C$69,2,FALSE))</f>
        <v/>
      </c>
    </row>
    <row r="28" spans="1:18" x14ac:dyDescent="0.3">
      <c r="A28" s="45">
        <f t="shared" si="6"/>
        <v>41344</v>
      </c>
      <c r="B28" s="46">
        <f t="shared" si="0"/>
        <v>2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46" t="str">
        <f>IF(ISERROR(VLOOKUP($A28,'Administratörens sida'!$A$31:$C$69,3,FALSE)),"",VLOOKUP($A28,'Administratörens sida'!$A$31:$C$69,3,FALSE))</f>
        <v/>
      </c>
      <c r="J28" s="147"/>
      <c r="K28" s="149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sida'!$A$31:$C$69,2,FALSE)),"",VLOOKUP($A28,'Administratörens sida'!$A$31:$C$69,2,FALSE))</f>
        <v/>
      </c>
    </row>
    <row r="29" spans="1:18" x14ac:dyDescent="0.3">
      <c r="A29" s="45">
        <f t="shared" si="6"/>
        <v>41345</v>
      </c>
      <c r="B29" s="46">
        <f t="shared" si="0"/>
        <v>3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46" t="str">
        <f>IF(ISERROR(VLOOKUP($A29,'Administratörens sida'!$A$31:$C$69,3,FALSE)),"",VLOOKUP($A29,'Administratörens sida'!$A$31:$C$69,3,FALSE))</f>
        <v/>
      </c>
      <c r="J29" s="147"/>
      <c r="K29" s="149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sida'!$A$31:$C$69,2,FALSE)),"",VLOOKUP($A29,'Administratörens sida'!$A$31:$C$69,2,FALSE))</f>
        <v/>
      </c>
    </row>
    <row r="30" spans="1:18" x14ac:dyDescent="0.3">
      <c r="A30" s="45">
        <f t="shared" si="6"/>
        <v>41346</v>
      </c>
      <c r="B30" s="46">
        <f t="shared" si="0"/>
        <v>4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46" t="str">
        <f>IF(ISERROR(VLOOKUP($A30,'Administratörens sida'!$A$31:$C$69,3,FALSE)),"",VLOOKUP($A30,'Administratörens sida'!$A$31:$C$69,3,FALSE))</f>
        <v/>
      </c>
      <c r="J30" s="147"/>
      <c r="K30" s="149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sida'!$A$31:$C$69,2,FALSE)),"",VLOOKUP($A30,'Administratörens sida'!$A$31:$C$69,2,FALSE))</f>
        <v/>
      </c>
    </row>
    <row r="31" spans="1:18" x14ac:dyDescent="0.3">
      <c r="A31" s="45">
        <f t="shared" si="6"/>
        <v>41347</v>
      </c>
      <c r="B31" s="46">
        <f t="shared" si="0"/>
        <v>5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46" t="str">
        <f>IF(ISERROR(VLOOKUP($A31,'Administratörens sida'!$A$31:$C$69,3,FALSE)),"",VLOOKUP($A31,'Administratörens sida'!$A$31:$C$69,3,FALSE))</f>
        <v/>
      </c>
      <c r="J31" s="147"/>
      <c r="K31" s="149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sida'!$A$31:$C$69,2,FALSE)),"",VLOOKUP($A31,'Administratörens sida'!$A$31:$C$69,2,FALSE))</f>
        <v/>
      </c>
    </row>
    <row r="32" spans="1:18" x14ac:dyDescent="0.3">
      <c r="A32" s="45">
        <f t="shared" si="6"/>
        <v>41348</v>
      </c>
      <c r="B32" s="46">
        <f t="shared" si="0"/>
        <v>6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46" t="str">
        <f>IF(ISERROR(VLOOKUP($A32,'Administratörens sida'!$A$31:$C$69,3,FALSE)),"",VLOOKUP($A32,'Administratörens sida'!$A$31:$C$69,3,FALSE))</f>
        <v/>
      </c>
      <c r="J32" s="147"/>
      <c r="K32" s="149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sida'!$A$31:$C$69,2,FALSE)),"",VLOOKUP($A32,'Administratörens sida'!$A$31:$C$69,2,FALSE))</f>
        <v/>
      </c>
    </row>
    <row r="33" spans="1:18" x14ac:dyDescent="0.3">
      <c r="A33" s="45">
        <f t="shared" si="6"/>
        <v>41349</v>
      </c>
      <c r="B33" s="46">
        <f t="shared" si="0"/>
        <v>7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46" t="str">
        <f>IF(ISERROR(VLOOKUP($A33,'Administratörens sida'!$A$31:$C$69,3,FALSE)),"",VLOOKUP($A33,'Administratörens sida'!$A$31:$C$69,3,FALSE))</f>
        <v/>
      </c>
      <c r="J33" s="147"/>
      <c r="K33" s="149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sida'!$A$31:$C$69,2,FALSE)),"",VLOOKUP($A33,'Administratörens sida'!$A$31:$C$69,2,FALSE))</f>
        <v/>
      </c>
    </row>
    <row r="34" spans="1:18" x14ac:dyDescent="0.3">
      <c r="A34" s="45">
        <f t="shared" si="6"/>
        <v>41350</v>
      </c>
      <c r="B34" s="46">
        <f t="shared" si="0"/>
        <v>1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46" t="str">
        <f>IF(ISERROR(VLOOKUP($A34,'Administratörens sida'!$A$31:$C$69,3,FALSE)),"",VLOOKUP($A34,'Administratörens sida'!$A$31:$C$69,3,FALSE))</f>
        <v/>
      </c>
      <c r="J34" s="147"/>
      <c r="K34" s="149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sida'!$A$31:$C$69,2,FALSE)),"",VLOOKUP($A34,'Administratörens sida'!$A$31:$C$69,2,FALSE))</f>
        <v/>
      </c>
    </row>
    <row r="35" spans="1:18" x14ac:dyDescent="0.3">
      <c r="A35" s="45">
        <f t="shared" si="6"/>
        <v>41351</v>
      </c>
      <c r="B35" s="46">
        <f t="shared" si="0"/>
        <v>2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46" t="str">
        <f>IF(ISERROR(VLOOKUP($A35,'Administratörens sida'!$A$31:$C$69,3,FALSE)),"",VLOOKUP($A35,'Administratörens sida'!$A$31:$C$69,3,FALSE))</f>
        <v/>
      </c>
      <c r="J35" s="147"/>
      <c r="K35" s="149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sida'!$A$31:$C$69,2,FALSE)),"",VLOOKUP($A35,'Administratörens sida'!$A$31:$C$69,2,FALSE))</f>
        <v/>
      </c>
    </row>
    <row r="36" spans="1:18" x14ac:dyDescent="0.3">
      <c r="A36" s="45">
        <f t="shared" si="6"/>
        <v>41352</v>
      </c>
      <c r="B36" s="46">
        <f t="shared" si="0"/>
        <v>3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46" t="str">
        <f>IF(ISERROR(VLOOKUP($A36,'Administratörens sida'!$A$31:$C$69,3,FALSE)),"",VLOOKUP($A36,'Administratörens sida'!$A$31:$C$69,3,FALSE))</f>
        <v/>
      </c>
      <c r="J36" s="147"/>
      <c r="K36" s="149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sida'!$A$31:$C$69,2,FALSE)),"",VLOOKUP($A36,'Administratörens sida'!$A$31:$C$69,2,FALSE))</f>
        <v/>
      </c>
    </row>
    <row r="37" spans="1:18" x14ac:dyDescent="0.3">
      <c r="A37" s="45">
        <f t="shared" si="6"/>
        <v>41353</v>
      </c>
      <c r="B37" s="46">
        <f t="shared" si="0"/>
        <v>4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46" t="str">
        <f>IF(ISERROR(VLOOKUP($A37,'Administratörens sida'!$A$31:$C$69,3,FALSE)),"",VLOOKUP($A37,'Administratörens sida'!$A$31:$C$69,3,FALSE))</f>
        <v/>
      </c>
      <c r="J37" s="147"/>
      <c r="K37" s="149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sida'!$A$31:$C$69,2,FALSE)),"",VLOOKUP($A37,'Administratörens sida'!$A$31:$C$69,2,FALSE))</f>
        <v/>
      </c>
    </row>
    <row r="38" spans="1:18" x14ac:dyDescent="0.3">
      <c r="A38" s="45">
        <f t="shared" ref="A38:A47" si="7">A37+1</f>
        <v>41354</v>
      </c>
      <c r="B38" s="46">
        <f t="shared" si="0"/>
        <v>5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46" t="str">
        <f>IF(ISERROR(VLOOKUP($A38,'Administratörens sida'!$A$31:$C$69,3,FALSE)),"",VLOOKUP($A38,'Administratörens sida'!$A$31:$C$69,3,FALSE))</f>
        <v/>
      </c>
      <c r="J38" s="147"/>
      <c r="K38" s="149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sida'!$A$31:$C$69,2,FALSE)),"",VLOOKUP($A38,'Administratörens sida'!$A$31:$C$69,2,FALSE))</f>
        <v/>
      </c>
    </row>
    <row r="39" spans="1:18" x14ac:dyDescent="0.3">
      <c r="A39" s="45">
        <f t="shared" si="7"/>
        <v>41355</v>
      </c>
      <c r="B39" s="46">
        <f t="shared" si="0"/>
        <v>6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46" t="str">
        <f>IF(ISERROR(VLOOKUP($A39,'Administratörens sida'!$A$31:$C$69,3,FALSE)),"",VLOOKUP($A39,'Administratörens sida'!$A$31:$C$69,3,FALSE))</f>
        <v/>
      </c>
      <c r="J39" s="147"/>
      <c r="K39" s="149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sida'!$A$31:$C$69,2,FALSE)),"",VLOOKUP($A39,'Administratörens sida'!$A$31:$C$69,2,FALSE))</f>
        <v/>
      </c>
    </row>
    <row r="40" spans="1:18" x14ac:dyDescent="0.3">
      <c r="A40" s="45">
        <f t="shared" si="7"/>
        <v>41356</v>
      </c>
      <c r="B40" s="46">
        <f t="shared" si="0"/>
        <v>7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46" t="str">
        <f>IF(ISERROR(VLOOKUP($A40,'Administratörens sida'!$A$31:$C$69,3,FALSE)),"",VLOOKUP($A40,'Administratörens sida'!$A$31:$C$69,3,FALSE))</f>
        <v/>
      </c>
      <c r="J40" s="147"/>
      <c r="K40" s="149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sida'!$A$31:$C$69,2,FALSE)),"",VLOOKUP($A40,'Administratörens sida'!$A$31:$C$69,2,FALSE))</f>
        <v/>
      </c>
    </row>
    <row r="41" spans="1:18" x14ac:dyDescent="0.3">
      <c r="A41" s="45">
        <f t="shared" si="7"/>
        <v>41357</v>
      </c>
      <c r="B41" s="46">
        <f t="shared" si="0"/>
        <v>1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46" t="str">
        <f>IF(ISERROR(VLOOKUP($A41,'Administratörens sida'!$A$31:$C$69,3,FALSE)),"",VLOOKUP($A41,'Administratörens sida'!$A$31:$C$69,3,FALSE))</f>
        <v/>
      </c>
      <c r="J41" s="147"/>
      <c r="K41" s="149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sida'!$A$31:$C$69,2,FALSE)),"",VLOOKUP($A41,'Administratörens sida'!$A$31:$C$69,2,FALSE))</f>
        <v/>
      </c>
    </row>
    <row r="42" spans="1:18" x14ac:dyDescent="0.3">
      <c r="A42" s="45">
        <f t="shared" si="7"/>
        <v>41358</v>
      </c>
      <c r="B42" s="46">
        <f t="shared" si="0"/>
        <v>2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46" t="str">
        <f>IF(ISERROR(VLOOKUP($A42,'Administratörens sida'!$A$31:$C$69,3,FALSE)),"",VLOOKUP($A42,'Administratörens sida'!$A$31:$C$69,3,FALSE))</f>
        <v/>
      </c>
      <c r="J42" s="147"/>
      <c r="K42" s="149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sida'!$A$31:$C$69,2,FALSE)),"",VLOOKUP($A42,'Administratörens sida'!$A$31:$C$69,2,FALSE))</f>
        <v/>
      </c>
    </row>
    <row r="43" spans="1:18" x14ac:dyDescent="0.3">
      <c r="A43" s="45">
        <f t="shared" si="7"/>
        <v>41359</v>
      </c>
      <c r="B43" s="46">
        <f t="shared" si="0"/>
        <v>3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46" t="str">
        <f>IF(ISERROR(VLOOKUP($A43,'Administratörens sida'!$A$31:$C$69,3,FALSE)),"",VLOOKUP($A43,'Administratörens sida'!$A$31:$C$69,3,FALSE))</f>
        <v/>
      </c>
      <c r="J43" s="147"/>
      <c r="K43" s="149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sida'!$A$31:$C$69,2,FALSE)),"",VLOOKUP($A43,'Administratörens sida'!$A$31:$C$69,2,FALSE))</f>
        <v/>
      </c>
    </row>
    <row r="44" spans="1:18" x14ac:dyDescent="0.3">
      <c r="A44" s="45">
        <f t="shared" si="7"/>
        <v>41360</v>
      </c>
      <c r="B44" s="46">
        <f t="shared" si="0"/>
        <v>4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46" t="str">
        <f>IF(ISERROR(VLOOKUP($A44,'Administratörens sida'!$A$31:$C$69,3,FALSE)),"",VLOOKUP($A44,'Administratörens sida'!$A$31:$C$69,3,FALSE))</f>
        <v/>
      </c>
      <c r="J44" s="147"/>
      <c r="K44" s="149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sida'!$A$31:$C$69,2,FALSE)),"",VLOOKUP($A44,'Administratörens sida'!$A$31:$C$69,2,FALSE))</f>
        <v/>
      </c>
    </row>
    <row r="45" spans="1:18" x14ac:dyDescent="0.3">
      <c r="A45" s="45">
        <f t="shared" si="7"/>
        <v>41361</v>
      </c>
      <c r="B45" s="46">
        <f t="shared" si="0"/>
        <v>5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46" t="str">
        <f>IF(ISERROR(VLOOKUP($A45,'Administratörens sida'!$A$31:$C$69,3,FALSE)),"",VLOOKUP($A45,'Administratörens sida'!$A$31:$C$69,3,FALSE))</f>
        <v/>
      </c>
      <c r="J45" s="147"/>
      <c r="K45" s="149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sida'!$A$31:$C$69,2,FALSE)),"",VLOOKUP($A45,'Administratörens sida'!$A$31:$C$69,2,FALSE))</f>
        <v/>
      </c>
    </row>
    <row r="46" spans="1:18" x14ac:dyDescent="0.3">
      <c r="A46" s="45">
        <f t="shared" si="7"/>
        <v>41362</v>
      </c>
      <c r="B46" s="46">
        <f t="shared" si="0"/>
        <v>6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46" t="str">
        <f>IF(ISERROR(VLOOKUP($A46,'Administratörens sida'!$A$31:$C$69,3,FALSE)),"",VLOOKUP($A46,'Administratörens sida'!$A$31:$C$69,3,FALSE))</f>
        <v/>
      </c>
      <c r="J46" s="147"/>
      <c r="K46" s="149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sida'!$A$31:$C$69,2,FALSE)),"",VLOOKUP($A46,'Administratörens sida'!$A$31:$C$69,2,FALSE))</f>
        <v/>
      </c>
    </row>
    <row r="47" spans="1:18" x14ac:dyDescent="0.3">
      <c r="A47" s="45">
        <f t="shared" si="7"/>
        <v>41363</v>
      </c>
      <c r="B47" s="46">
        <f t="shared" si="0"/>
        <v>7</v>
      </c>
      <c r="C47" s="47"/>
      <c r="D47" s="47"/>
      <c r="E47" s="47">
        <f t="shared" si="1"/>
        <v>0</v>
      </c>
      <c r="F47" s="109"/>
      <c r="G47" s="48">
        <f t="shared" si="2"/>
        <v>0</v>
      </c>
      <c r="H47" s="119">
        <f t="shared" si="3"/>
        <v>0</v>
      </c>
      <c r="I47" s="146" t="str">
        <f>IF(ISERROR(VLOOKUP($A47,'Administratörens sida'!$A$31:$C$69,3,FALSE)),"",VLOOKUP($A47,'Administratörens sida'!$A$31:$C$69,3,FALSE))</f>
        <v/>
      </c>
      <c r="J47" s="147"/>
      <c r="K47" s="148"/>
      <c r="L47" s="49" t="str">
        <f t="shared" si="4"/>
        <v/>
      </c>
      <c r="M47" s="150"/>
      <c r="N47" s="151"/>
      <c r="O47" s="24"/>
      <c r="P47" s="25"/>
      <c r="Q47" s="41">
        <f t="shared" si="5"/>
        <v>0</v>
      </c>
      <c r="R47" s="42" t="str">
        <f>IF(ISERROR(VLOOKUP($A47,'Administratörens sida'!$A$31:$C$69,2,FALSE)),"",VLOOKUP($A47,'Administratörens sida'!$A$31:$C$69,2,FALSE))</f>
        <v/>
      </c>
    </row>
    <row r="48" spans="1:18" x14ac:dyDescent="0.3">
      <c r="B48" s="6"/>
      <c r="J48" s="33"/>
      <c r="K48" s="33"/>
      <c r="L48" s="33"/>
      <c r="M48" s="33"/>
      <c r="N48" s="11"/>
      <c r="O48" s="25"/>
      <c r="P48" s="25"/>
    </row>
    <row r="49" spans="2:16" x14ac:dyDescent="0.3">
      <c r="B49" s="7"/>
      <c r="N49" s="11"/>
      <c r="O49" s="26"/>
      <c r="P49" s="26"/>
    </row>
  </sheetData>
  <sheetProtection sheet="1" objects="1" scenarios="1" selectLockedCells="1"/>
  <mergeCells count="68"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33:K33"/>
    <mergeCell ref="M33:N33"/>
    <mergeCell ref="I36:K36"/>
    <mergeCell ref="M36:N36"/>
    <mergeCell ref="I34:K34"/>
    <mergeCell ref="M34:N34"/>
    <mergeCell ref="I35:K35"/>
    <mergeCell ref="M35:N35"/>
    <mergeCell ref="I40:K40"/>
    <mergeCell ref="M40:N40"/>
    <mergeCell ref="I37:K37"/>
    <mergeCell ref="M37:N37"/>
    <mergeCell ref="I39:K39"/>
    <mergeCell ref="M39:N39"/>
    <mergeCell ref="I38:K38"/>
    <mergeCell ref="M38:N38"/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</mergeCells>
  <phoneticPr fontId="8" type="noConversion"/>
  <conditionalFormatting sqref="N17:N46 L17:M47 J17:K46 A17:I47">
    <cfRule type="expression" dxfId="188" priority="22" stopIfTrue="1">
      <formula>$L17&lt;&gt;""</formula>
    </cfRule>
    <cfRule type="expression" dxfId="187" priority="23" stopIfTrue="1">
      <formula>$Q17&gt;0</formula>
    </cfRule>
    <cfRule type="expression" dxfId="186" priority="24" stopIfTrue="1">
      <formula>OR(WEEKDAY($B17)=1,WEEKDAY($B17)=7)</formula>
    </cfRule>
  </conditionalFormatting>
  <conditionalFormatting sqref="M6:M8">
    <cfRule type="expression" dxfId="185" priority="19" stopIfTrue="1">
      <formula>$L6&lt;&gt;""</formula>
    </cfRule>
    <cfRule type="expression" dxfId="184" priority="20" stopIfTrue="1">
      <formula>$Q6&gt;0</formula>
    </cfRule>
    <cfRule type="expression" dxfId="183" priority="21" stopIfTrue="1">
      <formula>OR(WEEKDAY($B6)=1,WEEKDAY($B6)=7)</formula>
    </cfRule>
  </conditionalFormatting>
  <conditionalFormatting sqref="M6:M8">
    <cfRule type="expression" dxfId="182" priority="16" stopIfTrue="1">
      <formula>$N6&lt;&gt;""</formula>
    </cfRule>
    <cfRule type="expression" dxfId="181" priority="17" stopIfTrue="1">
      <formula>$S6&gt;0</formula>
    </cfRule>
    <cfRule type="expression" dxfId="180" priority="18" stopIfTrue="1">
      <formula>OR(WEEKDAY($B6)=1,WEEKDAY($B6)=7)</formula>
    </cfRule>
  </conditionalFormatting>
  <conditionalFormatting sqref="H17:H47">
    <cfRule type="expression" dxfId="179" priority="13" stopIfTrue="1">
      <formula>$L17&lt;&gt;""</formula>
    </cfRule>
    <cfRule type="expression" dxfId="178" priority="14" stopIfTrue="1">
      <formula>$Q17&gt;0</formula>
    </cfRule>
    <cfRule type="expression" dxfId="177" priority="15" stopIfTrue="1">
      <formula>OR(WEEKDAY($B17)=1,WEEKDAY($B17)=7)</formula>
    </cfRule>
  </conditionalFormatting>
  <conditionalFormatting sqref="M6:M8">
    <cfRule type="expression" dxfId="176" priority="10" stopIfTrue="1">
      <formula>$L6&lt;&gt;""</formula>
    </cfRule>
    <cfRule type="expression" dxfId="175" priority="11" stopIfTrue="1">
      <formula>$Q6&gt;0</formula>
    </cfRule>
    <cfRule type="expression" dxfId="174" priority="12" stopIfTrue="1">
      <formula>OR(WEEKDAY($B6)=1,WEEKDAY($B6)=7)</formula>
    </cfRule>
  </conditionalFormatting>
  <conditionalFormatting sqref="M6:M8">
    <cfRule type="expression" dxfId="173" priority="7" stopIfTrue="1">
      <formula>$N6&lt;&gt;""</formula>
    </cfRule>
    <cfRule type="expression" dxfId="172" priority="8" stopIfTrue="1">
      <formula>$S6&gt;0</formula>
    </cfRule>
    <cfRule type="expression" dxfId="171" priority="9" stopIfTrue="1">
      <formula>OR(WEEKDAY($B6)=1,WEEKDAY($B6)=7)</formula>
    </cfRule>
  </conditionalFormatting>
  <conditionalFormatting sqref="M6:M8">
    <cfRule type="expression" dxfId="170" priority="4" stopIfTrue="1">
      <formula>$L6&lt;&gt;""</formula>
    </cfRule>
    <cfRule type="expression" dxfId="169" priority="5" stopIfTrue="1">
      <formula>$Q6&gt;0</formula>
    </cfRule>
    <cfRule type="expression" dxfId="168" priority="6" stopIfTrue="1">
      <formula>OR(WEEKDAY($B6)=1,WEEKDAY($B6)=7)</formula>
    </cfRule>
  </conditionalFormatting>
  <conditionalFormatting sqref="M6:M8">
    <cfRule type="expression" dxfId="167" priority="1" stopIfTrue="1">
      <formula>$N6&lt;&gt;""</formula>
    </cfRule>
    <cfRule type="expression" dxfId="166" priority="2" stopIfTrue="1">
      <formula>$S6&gt;0</formula>
    </cfRule>
    <cfRule type="expression" dxfId="165" priority="3" stopIfTrue="1">
      <formula>OR(WEEKDAY($B6)=1,WEEKDAY($B6)=7)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showZeros="0" workbookViewId="0">
      <selection activeCell="C17" sqref="C17"/>
    </sheetView>
  </sheetViews>
  <sheetFormatPr defaultColWidth="8.88671875" defaultRowHeight="14.4" x14ac:dyDescent="0.3"/>
  <cols>
    <col min="1" max="1" width="7.6640625" customWidth="1"/>
    <col min="2" max="2" width="8.77734375" bestFit="1" customWidth="1"/>
    <col min="3" max="3" width="8.44140625" customWidth="1"/>
    <col min="4" max="4" width="8.6640625" customWidth="1"/>
    <col min="5" max="6" width="8.44140625" customWidth="1"/>
    <col min="7" max="7" width="10.33203125" customWidth="1"/>
    <col min="8" max="8" width="8.44140625" customWidth="1"/>
    <col min="9" max="9" width="14.109375" customWidth="1"/>
    <col min="10" max="10" width="11" customWidth="1"/>
    <col min="11" max="11" width="3.6640625" customWidth="1"/>
    <col min="12" max="12" width="15.44140625" customWidth="1"/>
    <col min="13" max="13" width="9.6640625" customWidth="1"/>
    <col min="14" max="14" width="14.44140625" customWidth="1"/>
    <col min="16" max="16" width="13.44140625" customWidth="1"/>
    <col min="17" max="17" width="14.33203125" style="37" hidden="1" customWidth="1"/>
    <col min="18" max="18" width="11.44140625" style="37" hidden="1" customWidth="1"/>
  </cols>
  <sheetData>
    <row r="1" spans="1:18" s="9" customFormat="1" ht="42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ht="16.2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ht="16.2" x14ac:dyDescent="0.3">
      <c r="A3" s="3" t="str">
        <f>Sammanställning!A3</f>
        <v>Flextidsuppföljning 2017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41364</v>
      </c>
      <c r="O3" s="9"/>
      <c r="P3" s="9"/>
      <c r="Q3" s="36"/>
      <c r="R3" s="36"/>
    </row>
    <row r="4" spans="1:18" s="15" customFormat="1" ht="16.2" x14ac:dyDescent="0.3">
      <c r="A4" s="13"/>
      <c r="K4" s="70"/>
      <c r="N4" s="43"/>
      <c r="O4" s="9"/>
      <c r="P4" s="9"/>
      <c r="Q4" s="36"/>
      <c r="R4" s="36"/>
    </row>
    <row r="5" spans="1:18" ht="16.2" x14ac:dyDescent="0.3">
      <c r="A5" s="157" t="s">
        <v>36</v>
      </c>
      <c r="B5" s="158"/>
      <c r="C5" s="159"/>
      <c r="D5" s="44"/>
      <c r="E5" s="83" t="s">
        <v>34</v>
      </c>
      <c r="F5" s="86"/>
      <c r="G5" s="87" t="s">
        <v>47</v>
      </c>
      <c r="H5" s="44"/>
      <c r="I5" s="83" t="s">
        <v>63</v>
      </c>
      <c r="J5" s="87" t="s">
        <v>47</v>
      </c>
      <c r="K5" s="79"/>
      <c r="L5" s="83" t="s">
        <v>35</v>
      </c>
      <c r="M5" s="87" t="s">
        <v>47</v>
      </c>
    </row>
    <row r="6" spans="1:18" s="4" customFormat="1" ht="16.2" x14ac:dyDescent="0.3">
      <c r="A6" s="160" t="str">
        <f>Sammanställning!B8</f>
        <v>&lt;Namn&gt;</v>
      </c>
      <c r="B6" s="161"/>
      <c r="C6" s="162"/>
      <c r="D6" s="44"/>
      <c r="E6" s="50" t="s">
        <v>3</v>
      </c>
      <c r="F6" s="50"/>
      <c r="G6" s="69">
        <f>SUM(G17:G46)</f>
        <v>0</v>
      </c>
      <c r="H6" s="1"/>
      <c r="I6" s="56" t="s">
        <v>23</v>
      </c>
      <c r="J6" s="98">
        <v>0.3263888888888889</v>
      </c>
      <c r="K6" s="71"/>
      <c r="L6" s="50" t="s">
        <v>6</v>
      </c>
      <c r="M6" s="120">
        <f>Mars!M8</f>
        <v>0</v>
      </c>
      <c r="Q6" s="38"/>
      <c r="R6" s="38"/>
    </row>
    <row r="7" spans="1:18" x14ac:dyDescent="0.3">
      <c r="A7" s="160" t="s">
        <v>4</v>
      </c>
      <c r="B7" s="162"/>
      <c r="C7" s="97">
        <f>Sammanställning!B10</f>
        <v>1</v>
      </c>
      <c r="D7" s="1"/>
      <c r="E7" s="50" t="s">
        <v>5</v>
      </c>
      <c r="F7" s="50"/>
      <c r="G7" s="69">
        <f>Sammanställning!C17</f>
        <v>6.0416666666666661</v>
      </c>
      <c r="H7" s="1"/>
      <c r="I7" s="50" t="s">
        <v>24</v>
      </c>
      <c r="J7" s="51">
        <f>J6+G8+0.5/24</f>
        <v>0.6875</v>
      </c>
      <c r="K7" s="72"/>
      <c r="L7" s="50" t="s">
        <v>1</v>
      </c>
      <c r="M7" s="120">
        <f>SUM(H17:H46,)</f>
        <v>0</v>
      </c>
    </row>
    <row r="8" spans="1:18" x14ac:dyDescent="0.3">
      <c r="A8" s="1"/>
      <c r="B8" s="1"/>
      <c r="C8" s="1"/>
      <c r="D8" s="1"/>
      <c r="E8" s="50" t="s">
        <v>56</v>
      </c>
      <c r="F8" s="50"/>
      <c r="G8" s="69">
        <f>Sammanställning!D17</f>
        <v>0.34027777777777773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3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IF(M8&gt;(40/24), "Flex överskrider 40h",IF(M8&lt;(-10/24),"Flex underskrider -10h",""))</f>
        <v/>
      </c>
      <c r="N9" s="1"/>
    </row>
    <row r="10" spans="1:18" s="8" customFormat="1" ht="13.8" x14ac:dyDescent="0.3">
      <c r="A10" s="154" t="s">
        <v>44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Q10" s="39"/>
      <c r="R10" s="39"/>
    </row>
    <row r="11" spans="1:18" s="8" customFormat="1" ht="13.8" x14ac:dyDescent="0.3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3.8" x14ac:dyDescent="0.3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3.8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3.8" x14ac:dyDescent="0.3">
      <c r="A14" s="94" t="s">
        <v>42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ht="16.2" x14ac:dyDescent="0.3">
      <c r="Q15" s="35"/>
      <c r="R15" s="35"/>
    </row>
    <row r="16" spans="1:18" s="12" customFormat="1" ht="41.25" customHeight="1" x14ac:dyDescent="0.3">
      <c r="A16" s="88" t="s">
        <v>9</v>
      </c>
      <c r="B16" s="88" t="s">
        <v>8</v>
      </c>
      <c r="C16" s="80" t="s">
        <v>48</v>
      </c>
      <c r="D16" s="80" t="s">
        <v>49</v>
      </c>
      <c r="E16" s="80" t="s">
        <v>50</v>
      </c>
      <c r="F16" s="80" t="s">
        <v>64</v>
      </c>
      <c r="G16" s="88" t="s">
        <v>51</v>
      </c>
      <c r="H16" s="88" t="s">
        <v>66</v>
      </c>
      <c r="I16" s="152" t="s">
        <v>10</v>
      </c>
      <c r="J16" s="153"/>
      <c r="K16" s="153"/>
      <c r="L16" s="89" t="s">
        <v>52</v>
      </c>
      <c r="M16" s="153" t="s">
        <v>43</v>
      </c>
      <c r="N16" s="156"/>
      <c r="Q16" s="40" t="s">
        <v>31</v>
      </c>
      <c r="R16" s="40" t="s">
        <v>28</v>
      </c>
    </row>
    <row r="17" spans="1:18" s="16" customFormat="1" x14ac:dyDescent="0.3">
      <c r="A17" s="45">
        <f>'Administratörens sida'!A17</f>
        <v>41364</v>
      </c>
      <c r="B17" s="46">
        <f>WEEKDAY(A17+1)</f>
        <v>1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46" t="str">
        <f>IF(ISERROR(VLOOKUP($A17,'Administratörens sida'!$A$31:$C$69,3,FALSE)),"",VLOOKUP($A17,'Administratörens sida'!$A$31:$C$69,3,FALSE))</f>
        <v/>
      </c>
      <c r="J17" s="147"/>
      <c r="K17" s="149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sida'!$A$31:$C$69,2,FALSE)),"",VLOOKUP($A17,'Administratörens sida'!$A$31:$C$69,2,FALSE))</f>
        <v/>
      </c>
    </row>
    <row r="18" spans="1:18" x14ac:dyDescent="0.3">
      <c r="A18" s="45">
        <f>A17+1</f>
        <v>41365</v>
      </c>
      <c r="B18" s="46">
        <f t="shared" ref="B18:B46" si="0">WEEKDAY(A18+1)</f>
        <v>2</v>
      </c>
      <c r="C18" s="47"/>
      <c r="D18" s="47"/>
      <c r="E18" s="47">
        <f t="shared" ref="E18:E46" si="1">IF(D18="",0,IF(OR(B18=1,B18=2,Q18&lt;&gt;0,L18&lt;&gt;""),0,0.5/24))</f>
        <v>0</v>
      </c>
      <c r="F18" s="109"/>
      <c r="G18" s="48">
        <f t="shared" ref="G18:G50" si="2">IF(D18="",0,D18-C18-E18-F18)</f>
        <v>0</v>
      </c>
      <c r="H18" s="119">
        <f t="shared" ref="H18:H46" si="3">IF(OR(B18=1,B18=2,Q18=1),D18-C18-E18-F18,IF(D18="",-F18,IF(L18&lt;&gt;"",G18-($G$8-L18),G18-$G$8)))</f>
        <v>0</v>
      </c>
      <c r="I18" s="146" t="str">
        <f>IF(ISERROR(VLOOKUP($A18,'Administratörens sida'!$A$31:$C$69,3,FALSE)),"",VLOOKUP($A18,'Administratörens sida'!$A$31:$C$69,3,FALSE))</f>
        <v/>
      </c>
      <c r="J18" s="147"/>
      <c r="K18" s="149"/>
      <c r="L18" s="49" t="str">
        <f t="shared" ref="L18:L46" si="4">IF(R18="","",IF(R18&gt;0,R18*$C$7,""))</f>
        <v/>
      </c>
      <c r="M18" s="150"/>
      <c r="N18" s="151"/>
      <c r="O18" s="24"/>
      <c r="Q18" s="41">
        <f t="shared" ref="Q18:Q46" si="5">IF(AND(I18&lt;&gt;"",L18=""),1,0)</f>
        <v>0</v>
      </c>
      <c r="R18" s="42" t="str">
        <f>IF(ISERROR(VLOOKUP($A18,'Administratörens sida'!$A$31:$C$69,2,FALSE)),"",VLOOKUP($A18,'Administratörens sida'!$A$31:$C$69,2,FALSE))</f>
        <v/>
      </c>
    </row>
    <row r="19" spans="1:18" x14ac:dyDescent="0.3">
      <c r="A19" s="45">
        <f>A18+1</f>
        <v>41366</v>
      </c>
      <c r="B19" s="46">
        <f t="shared" si="0"/>
        <v>3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46" t="str">
        <f>IF(ISERROR(VLOOKUP($A19,'Administratörens sida'!$A$31:$C$69,3,FALSE)),"",VLOOKUP($A19,'Administratörens sida'!$A$31:$C$69,3,FALSE))</f>
        <v/>
      </c>
      <c r="J19" s="147"/>
      <c r="K19" s="149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sida'!$A$31:$C$69,2,FALSE)),"",VLOOKUP($A19,'Administratörens sida'!$A$31:$C$69,2,FALSE))</f>
        <v/>
      </c>
    </row>
    <row r="20" spans="1:18" x14ac:dyDescent="0.3">
      <c r="A20" s="45">
        <f>A19+1</f>
        <v>41367</v>
      </c>
      <c r="B20" s="46">
        <f t="shared" si="0"/>
        <v>4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46" t="str">
        <f>IF(ISERROR(VLOOKUP($A20,'Administratörens sida'!$A$31:$C$69,3,FALSE)),"",VLOOKUP($A20,'Administratörens sida'!$A$31:$C$69,3,FALSE))</f>
        <v/>
      </c>
      <c r="J20" s="147"/>
      <c r="K20" s="149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sida'!$A$31:$C$69,2,FALSE)),"",VLOOKUP($A20,'Administratörens sida'!$A$31:$C$69,2,FALSE))</f>
        <v/>
      </c>
    </row>
    <row r="21" spans="1:18" x14ac:dyDescent="0.3">
      <c r="A21" s="45">
        <f t="shared" ref="A21:A37" si="6">A20+1</f>
        <v>41368</v>
      </c>
      <c r="B21" s="46">
        <f t="shared" si="0"/>
        <v>5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46" t="str">
        <f>IF(ISERROR(VLOOKUP($A21,'Administratörens sida'!$A$31:$C$69,3,FALSE)),"",VLOOKUP($A21,'Administratörens sida'!$A$31:$C$69,3,FALSE))</f>
        <v/>
      </c>
      <c r="J21" s="147"/>
      <c r="K21" s="149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sida'!$A$31:$C$69,2,FALSE)),"",VLOOKUP($A21,'Administratörens sida'!$A$31:$C$69,2,FALSE))</f>
        <v/>
      </c>
    </row>
    <row r="22" spans="1:18" x14ac:dyDescent="0.3">
      <c r="A22" s="45">
        <f>A21+1</f>
        <v>41369</v>
      </c>
      <c r="B22" s="46">
        <f t="shared" si="0"/>
        <v>6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46" t="str">
        <f>IF(ISERROR(VLOOKUP($A22,'Administratörens sida'!$A$31:$C$69,3,FALSE)),"",VLOOKUP($A22,'Administratörens sida'!$A$31:$C$69,3,FALSE))</f>
        <v/>
      </c>
      <c r="J22" s="147"/>
      <c r="K22" s="149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sida'!$A$31:$C$69,2,FALSE)),"",VLOOKUP($A22,'Administratörens sida'!$A$31:$C$69,2,FALSE))</f>
        <v/>
      </c>
    </row>
    <row r="23" spans="1:18" x14ac:dyDescent="0.3">
      <c r="A23" s="45">
        <f>A22+1</f>
        <v>41370</v>
      </c>
      <c r="B23" s="46">
        <f t="shared" si="0"/>
        <v>7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46" t="str">
        <f>IF(ISERROR(VLOOKUP($A23,'Administratörens sida'!$A$31:$C$69,3,FALSE)),"",VLOOKUP($A23,'Administratörens sida'!$A$31:$C$69,3,FALSE))</f>
        <v/>
      </c>
      <c r="J23" s="147"/>
      <c r="K23" s="149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sida'!$A$31:$C$69,2,FALSE)),"",VLOOKUP($A23,'Administratörens sida'!$A$31:$C$69,2,FALSE))</f>
        <v/>
      </c>
    </row>
    <row r="24" spans="1:18" x14ac:dyDescent="0.3">
      <c r="A24" s="45">
        <f>A23+1</f>
        <v>41371</v>
      </c>
      <c r="B24" s="46">
        <f t="shared" si="0"/>
        <v>1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46" t="str">
        <f>IF(ISERROR(VLOOKUP($A24,'Administratörens sida'!$A$31:$C$69,3,FALSE)),"",VLOOKUP($A24,'Administratörens sida'!$A$31:$C$69,3,FALSE))</f>
        <v/>
      </c>
      <c r="J24" s="147"/>
      <c r="K24" s="149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sida'!$A$31:$C$69,2,FALSE)),"",VLOOKUP($A24,'Administratörens sida'!$A$31:$C$69,2,FALSE))</f>
        <v/>
      </c>
    </row>
    <row r="25" spans="1:18" x14ac:dyDescent="0.3">
      <c r="A25" s="45">
        <f>A24+1</f>
        <v>41372</v>
      </c>
      <c r="B25" s="46">
        <f t="shared" si="0"/>
        <v>2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46" t="str">
        <f>IF(ISERROR(VLOOKUP($A25,'Administratörens sida'!$A$31:$C$69,3,FALSE)),"",VLOOKUP($A25,'Administratörens sida'!$A$31:$C$69,3,FALSE))</f>
        <v/>
      </c>
      <c r="J25" s="147"/>
      <c r="K25" s="149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sida'!$A$31:$C$69,2,FALSE)),"",VLOOKUP($A25,'Administratörens sida'!$A$31:$C$69,2,FALSE))</f>
        <v/>
      </c>
    </row>
    <row r="26" spans="1:18" x14ac:dyDescent="0.3">
      <c r="A26" s="45">
        <f t="shared" si="6"/>
        <v>41373</v>
      </c>
      <c r="B26" s="46">
        <f t="shared" si="0"/>
        <v>3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46" t="str">
        <f>IF(ISERROR(VLOOKUP($A26,'Administratörens sida'!$A$31:$C$69,3,FALSE)),"",VLOOKUP($A26,'Administratörens sida'!$A$31:$C$69,3,FALSE))</f>
        <v/>
      </c>
      <c r="J26" s="147"/>
      <c r="K26" s="149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sida'!$A$31:$C$69,2,FALSE)),"",VLOOKUP($A26,'Administratörens sida'!$A$31:$C$69,2,FALSE))</f>
        <v/>
      </c>
    </row>
    <row r="27" spans="1:18" x14ac:dyDescent="0.3">
      <c r="A27" s="45">
        <f t="shared" si="6"/>
        <v>41374</v>
      </c>
      <c r="B27" s="46">
        <f t="shared" si="0"/>
        <v>4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46" t="str">
        <f>IF(ISERROR(VLOOKUP($A27,'Administratörens sida'!$A$31:$C$69,3,FALSE)),"",VLOOKUP($A27,'Administratörens sida'!$A$31:$C$69,3,FALSE))</f>
        <v/>
      </c>
      <c r="J27" s="147"/>
      <c r="K27" s="149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sida'!$A$31:$C$69,2,FALSE)),"",VLOOKUP($A27,'Administratörens sida'!$A$31:$C$69,2,FALSE))</f>
        <v/>
      </c>
    </row>
    <row r="28" spans="1:18" x14ac:dyDescent="0.3">
      <c r="A28" s="45">
        <f t="shared" si="6"/>
        <v>41375</v>
      </c>
      <c r="B28" s="46">
        <f t="shared" si="0"/>
        <v>5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46" t="str">
        <f>IF(ISERROR(VLOOKUP($A28,'Administratörens sida'!$A$31:$C$69,3,FALSE)),"",VLOOKUP($A28,'Administratörens sida'!$A$31:$C$69,3,FALSE))</f>
        <v/>
      </c>
      <c r="J28" s="147"/>
      <c r="K28" s="149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sida'!$A$31:$C$69,2,FALSE)),"",VLOOKUP($A28,'Administratörens sida'!$A$31:$C$69,2,FALSE))</f>
        <v/>
      </c>
    </row>
    <row r="29" spans="1:18" x14ac:dyDescent="0.3">
      <c r="A29" s="45">
        <f t="shared" si="6"/>
        <v>41376</v>
      </c>
      <c r="B29" s="46">
        <f t="shared" si="0"/>
        <v>6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46" t="str">
        <f>IF(ISERROR(VLOOKUP($A29,'Administratörens sida'!$A$31:$C$69,3,FALSE)),"",VLOOKUP($A29,'Administratörens sida'!$A$31:$C$69,3,FALSE))</f>
        <v>Skärtorsdag</v>
      </c>
      <c r="J29" s="147"/>
      <c r="K29" s="149"/>
      <c r="L29" s="49">
        <f t="shared" si="4"/>
        <v>8.3333333333333329E-2</v>
      </c>
      <c r="M29" s="150"/>
      <c r="N29" s="151"/>
      <c r="O29" s="24"/>
      <c r="P29" s="25"/>
      <c r="Q29" s="41">
        <f t="shared" si="5"/>
        <v>0</v>
      </c>
      <c r="R29" s="42">
        <f>IF(ISERROR(VLOOKUP($A29,'Administratörens sida'!$A$31:$C$69,2,FALSE)),"",VLOOKUP($A29,'Administratörens sida'!$A$31:$C$69,2,FALSE))</f>
        <v>8.3333333333333329E-2</v>
      </c>
    </row>
    <row r="30" spans="1:18" x14ac:dyDescent="0.3">
      <c r="A30" s="45">
        <f t="shared" si="6"/>
        <v>41377</v>
      </c>
      <c r="B30" s="46">
        <f t="shared" si="0"/>
        <v>7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46" t="str">
        <f>IF(ISERROR(VLOOKUP($A30,'Administratörens sida'!$A$31:$C$69,3,FALSE)),"",VLOOKUP($A30,'Administratörens sida'!$A$31:$C$69,3,FALSE))</f>
        <v>Långfredag</v>
      </c>
      <c r="J30" s="147"/>
      <c r="K30" s="149"/>
      <c r="L30" s="49" t="str">
        <f t="shared" si="4"/>
        <v/>
      </c>
      <c r="M30" s="150"/>
      <c r="N30" s="151"/>
      <c r="O30" s="24"/>
      <c r="P30" s="25"/>
      <c r="Q30" s="41">
        <f t="shared" si="5"/>
        <v>1</v>
      </c>
      <c r="R30" s="42">
        <f>IF(ISERROR(VLOOKUP($A30,'Administratörens sida'!$A$31:$C$69,2,FALSE)),"",VLOOKUP($A30,'Administratörens sida'!$A$31:$C$69,2,FALSE))</f>
        <v>0</v>
      </c>
    </row>
    <row r="31" spans="1:18" x14ac:dyDescent="0.3">
      <c r="A31" s="45">
        <f t="shared" si="6"/>
        <v>41378</v>
      </c>
      <c r="B31" s="46">
        <f t="shared" si="0"/>
        <v>1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46" t="str">
        <f>IF(ISERROR(VLOOKUP($A31,'Administratörens sida'!$A$31:$C$69,3,FALSE)),"",VLOOKUP($A31,'Administratörens sida'!$A$31:$C$69,3,FALSE))</f>
        <v>Påskafton</v>
      </c>
      <c r="J31" s="147"/>
      <c r="K31" s="149"/>
      <c r="L31" s="49" t="str">
        <f t="shared" si="4"/>
        <v/>
      </c>
      <c r="M31" s="150"/>
      <c r="N31" s="151"/>
      <c r="O31" s="24"/>
      <c r="P31" s="25"/>
      <c r="Q31" s="41">
        <f t="shared" si="5"/>
        <v>1</v>
      </c>
      <c r="R31" s="42">
        <f>IF(ISERROR(VLOOKUP($A31,'Administratörens sida'!$A$31:$C$69,2,FALSE)),"",VLOOKUP($A31,'Administratörens sida'!$A$31:$C$69,2,FALSE))</f>
        <v>0</v>
      </c>
    </row>
    <row r="32" spans="1:18" x14ac:dyDescent="0.3">
      <c r="A32" s="45">
        <f t="shared" si="6"/>
        <v>41379</v>
      </c>
      <c r="B32" s="46">
        <f t="shared" si="0"/>
        <v>2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46" t="str">
        <f>IF(ISERROR(VLOOKUP($A32,'Administratörens sida'!$A$31:$C$69,3,FALSE)),"",VLOOKUP($A32,'Administratörens sida'!$A$31:$C$69,3,FALSE))</f>
        <v>Påskdagen</v>
      </c>
      <c r="J32" s="147"/>
      <c r="K32" s="149"/>
      <c r="L32" s="49" t="str">
        <f t="shared" si="4"/>
        <v/>
      </c>
      <c r="M32" s="150"/>
      <c r="N32" s="151"/>
      <c r="O32" s="24"/>
      <c r="P32" s="25"/>
      <c r="Q32" s="41">
        <f t="shared" si="5"/>
        <v>1</v>
      </c>
      <c r="R32" s="42">
        <f>IF(ISERROR(VLOOKUP($A32,'Administratörens sida'!$A$31:$C$69,2,FALSE)),"",VLOOKUP($A32,'Administratörens sida'!$A$31:$C$69,2,FALSE))</f>
        <v>0</v>
      </c>
    </row>
    <row r="33" spans="1:18" x14ac:dyDescent="0.3">
      <c r="A33" s="45">
        <f t="shared" si="6"/>
        <v>41380</v>
      </c>
      <c r="B33" s="46">
        <f t="shared" si="0"/>
        <v>3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46" t="str">
        <f>IF(ISERROR(VLOOKUP($A33,'Administratörens sida'!$A$31:$C$69,3,FALSE)),"",VLOOKUP($A33,'Administratörens sida'!$A$31:$C$69,3,FALSE))</f>
        <v>Annandag Påsk</v>
      </c>
      <c r="J33" s="147"/>
      <c r="K33" s="149"/>
      <c r="L33" s="49" t="str">
        <f t="shared" si="4"/>
        <v/>
      </c>
      <c r="M33" s="150"/>
      <c r="N33" s="151"/>
      <c r="O33" s="24"/>
      <c r="P33" s="25"/>
      <c r="Q33" s="41">
        <f t="shared" si="5"/>
        <v>1</v>
      </c>
      <c r="R33" s="42">
        <f>IF(ISERROR(VLOOKUP($A33,'Administratörens sida'!$A$31:$C$69,2,FALSE)),"",VLOOKUP($A33,'Administratörens sida'!$A$31:$C$69,2,FALSE))</f>
        <v>0</v>
      </c>
    </row>
    <row r="34" spans="1:18" x14ac:dyDescent="0.3">
      <c r="A34" s="45">
        <f t="shared" si="6"/>
        <v>41381</v>
      </c>
      <c r="B34" s="46">
        <f t="shared" si="0"/>
        <v>4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46" t="str">
        <f>IF(ISERROR(VLOOKUP($A34,'Administratörens sida'!$A$31:$C$69,3,FALSE)),"",VLOOKUP($A34,'Administratörens sida'!$A$31:$C$69,3,FALSE))</f>
        <v/>
      </c>
      <c r="J34" s="147"/>
      <c r="K34" s="149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sida'!$A$31:$C$69,2,FALSE)),"",VLOOKUP($A34,'Administratörens sida'!$A$31:$C$69,2,FALSE))</f>
        <v/>
      </c>
    </row>
    <row r="35" spans="1:18" x14ac:dyDescent="0.3">
      <c r="A35" s="45">
        <f t="shared" si="6"/>
        <v>41382</v>
      </c>
      <c r="B35" s="46">
        <f t="shared" si="0"/>
        <v>5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46" t="str">
        <f>IF(ISERROR(VLOOKUP($A35,'Administratörens sida'!$A$31:$C$69,3,FALSE)),"",VLOOKUP($A35,'Administratörens sida'!$A$31:$C$69,3,FALSE))</f>
        <v/>
      </c>
      <c r="J35" s="147"/>
      <c r="K35" s="149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sida'!$A$31:$C$69,2,FALSE)),"",VLOOKUP($A35,'Administratörens sida'!$A$31:$C$69,2,FALSE))</f>
        <v/>
      </c>
    </row>
    <row r="36" spans="1:18" x14ac:dyDescent="0.3">
      <c r="A36" s="45">
        <f t="shared" si="6"/>
        <v>41383</v>
      </c>
      <c r="B36" s="46">
        <f t="shared" si="0"/>
        <v>6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46" t="str">
        <f>IF(ISERROR(VLOOKUP($A36,'Administratörens sida'!$A$31:$C$69,3,FALSE)),"",VLOOKUP($A36,'Administratörens sida'!$A$31:$C$69,3,FALSE))</f>
        <v/>
      </c>
      <c r="J36" s="147"/>
      <c r="K36" s="149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sida'!$A$31:$C$69,2,FALSE)),"",VLOOKUP($A36,'Administratörens sida'!$A$31:$C$69,2,FALSE))</f>
        <v/>
      </c>
    </row>
    <row r="37" spans="1:18" x14ac:dyDescent="0.3">
      <c r="A37" s="45">
        <f t="shared" si="6"/>
        <v>41384</v>
      </c>
      <c r="B37" s="46">
        <f t="shared" si="0"/>
        <v>7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46" t="str">
        <f>IF(ISERROR(VLOOKUP($A37,'Administratörens sida'!$A$31:$C$69,3,FALSE)),"",VLOOKUP($A37,'Administratörens sida'!$A$31:$C$69,3,FALSE))</f>
        <v/>
      </c>
      <c r="J37" s="147"/>
      <c r="K37" s="149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sida'!$A$31:$C$69,2,FALSE)),"",VLOOKUP($A37,'Administratörens sida'!$A$31:$C$69,2,FALSE))</f>
        <v/>
      </c>
    </row>
    <row r="38" spans="1:18" x14ac:dyDescent="0.3">
      <c r="A38" s="45">
        <f t="shared" ref="A38:A46" si="7">A37+1</f>
        <v>41385</v>
      </c>
      <c r="B38" s="46">
        <f t="shared" si="0"/>
        <v>1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46" t="str">
        <f>IF(ISERROR(VLOOKUP($A38,'Administratörens sida'!$A$31:$C$69,3,FALSE)),"",VLOOKUP($A38,'Administratörens sida'!$A$31:$C$69,3,FALSE))</f>
        <v/>
      </c>
      <c r="J38" s="147"/>
      <c r="K38" s="149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sida'!$A$31:$C$69,2,FALSE)),"",VLOOKUP($A38,'Administratörens sida'!$A$31:$C$69,2,FALSE))</f>
        <v/>
      </c>
    </row>
    <row r="39" spans="1:18" x14ac:dyDescent="0.3">
      <c r="A39" s="45">
        <f t="shared" si="7"/>
        <v>41386</v>
      </c>
      <c r="B39" s="46">
        <f t="shared" si="0"/>
        <v>2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46" t="str">
        <f>IF(ISERROR(VLOOKUP($A39,'Administratörens sida'!$A$31:$C$69,3,FALSE)),"",VLOOKUP($A39,'Administratörens sida'!$A$31:$C$69,3,FALSE))</f>
        <v/>
      </c>
      <c r="J39" s="147"/>
      <c r="K39" s="149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sida'!$A$31:$C$69,2,FALSE)),"",VLOOKUP($A39,'Administratörens sida'!$A$31:$C$69,2,FALSE))</f>
        <v/>
      </c>
    </row>
    <row r="40" spans="1:18" x14ac:dyDescent="0.3">
      <c r="A40" s="45">
        <f t="shared" si="7"/>
        <v>41387</v>
      </c>
      <c r="B40" s="46">
        <f t="shared" si="0"/>
        <v>3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46" t="str">
        <f>IF(ISERROR(VLOOKUP($A40,'Administratörens sida'!$A$31:$C$69,3,FALSE)),"",VLOOKUP($A40,'Administratörens sida'!$A$31:$C$69,3,FALSE))</f>
        <v/>
      </c>
      <c r="J40" s="147"/>
      <c r="K40" s="149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sida'!$A$31:$C$69,2,FALSE)),"",VLOOKUP($A40,'Administratörens sida'!$A$31:$C$69,2,FALSE))</f>
        <v/>
      </c>
    </row>
    <row r="41" spans="1:18" x14ac:dyDescent="0.3">
      <c r="A41" s="45">
        <f t="shared" si="7"/>
        <v>41388</v>
      </c>
      <c r="B41" s="46">
        <f t="shared" si="0"/>
        <v>4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46" t="str">
        <f>IF(ISERROR(VLOOKUP($A41,'Administratörens sida'!$A$31:$C$69,3,FALSE)),"",VLOOKUP($A41,'Administratörens sida'!$A$31:$C$69,3,FALSE))</f>
        <v/>
      </c>
      <c r="J41" s="147"/>
      <c r="K41" s="149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sida'!$A$31:$C$69,2,FALSE)),"",VLOOKUP($A41,'Administratörens sida'!$A$31:$C$69,2,FALSE))</f>
        <v/>
      </c>
    </row>
    <row r="42" spans="1:18" x14ac:dyDescent="0.3">
      <c r="A42" s="45">
        <f t="shared" si="7"/>
        <v>41389</v>
      </c>
      <c r="B42" s="46">
        <f t="shared" si="0"/>
        <v>5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46" t="str">
        <f>IF(ISERROR(VLOOKUP($A42,'Administratörens sida'!$A$31:$C$69,3,FALSE)),"",VLOOKUP($A42,'Administratörens sida'!$A$31:$C$69,3,FALSE))</f>
        <v/>
      </c>
      <c r="J42" s="147"/>
      <c r="K42" s="149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sida'!$A$31:$C$69,2,FALSE)),"",VLOOKUP($A42,'Administratörens sida'!$A$31:$C$69,2,FALSE))</f>
        <v/>
      </c>
    </row>
    <row r="43" spans="1:18" x14ac:dyDescent="0.3">
      <c r="A43" s="45">
        <f t="shared" si="7"/>
        <v>41390</v>
      </c>
      <c r="B43" s="46">
        <f t="shared" si="0"/>
        <v>6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46" t="str">
        <f>IF(ISERROR(VLOOKUP($A43,'Administratörens sida'!$A$31:$C$69,3,FALSE)),"",VLOOKUP($A43,'Administratörens sida'!$A$31:$C$69,3,FALSE))</f>
        <v/>
      </c>
      <c r="J43" s="147"/>
      <c r="K43" s="149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sida'!$A$31:$C$69,2,FALSE)),"",VLOOKUP($A43,'Administratörens sida'!$A$31:$C$69,2,FALSE))</f>
        <v/>
      </c>
    </row>
    <row r="44" spans="1:18" x14ac:dyDescent="0.3">
      <c r="A44" s="45">
        <f t="shared" si="7"/>
        <v>41391</v>
      </c>
      <c r="B44" s="46">
        <f t="shared" si="0"/>
        <v>7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46" t="str">
        <f>IF(ISERROR(VLOOKUP($A44,'Administratörens sida'!$A$31:$C$69,3,FALSE)),"",VLOOKUP($A44,'Administratörens sida'!$A$31:$C$69,3,FALSE))</f>
        <v/>
      </c>
      <c r="J44" s="147"/>
      <c r="K44" s="149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sida'!$A$31:$C$69,2,FALSE)),"",VLOOKUP($A44,'Administratörens sida'!$A$31:$C$69,2,FALSE))</f>
        <v/>
      </c>
    </row>
    <row r="45" spans="1:18" x14ac:dyDescent="0.3">
      <c r="A45" s="45">
        <f t="shared" si="7"/>
        <v>41392</v>
      </c>
      <c r="B45" s="46">
        <f t="shared" si="0"/>
        <v>1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46" t="str">
        <f>IF(ISERROR(VLOOKUP($A45,'Administratörens sida'!$A$31:$C$69,3,FALSE)),"",VLOOKUP($A45,'Administratörens sida'!$A$31:$C$69,3,FALSE))</f>
        <v/>
      </c>
      <c r="J45" s="147"/>
      <c r="K45" s="149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sida'!$A$31:$C$69,2,FALSE)),"",VLOOKUP($A45,'Administratörens sida'!$A$31:$C$69,2,FALSE))</f>
        <v/>
      </c>
    </row>
    <row r="46" spans="1:18" x14ac:dyDescent="0.3">
      <c r="A46" s="45">
        <f t="shared" si="7"/>
        <v>41393</v>
      </c>
      <c r="B46" s="46">
        <f t="shared" si="0"/>
        <v>2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46" t="str">
        <f>IF(ISERROR(VLOOKUP($A46,'Administratörens sida'!$A$31:$C$69,3,FALSE)),"",VLOOKUP($A46,'Administratörens sida'!$A$31:$C$69,3,FALSE))</f>
        <v>Valborgsmässoafton</v>
      </c>
      <c r="J46" s="147"/>
      <c r="K46" s="149"/>
      <c r="L46" s="49" t="str">
        <f t="shared" si="4"/>
        <v/>
      </c>
      <c r="M46" s="150"/>
      <c r="N46" s="151"/>
      <c r="O46" s="24"/>
      <c r="P46" s="25"/>
      <c r="Q46" s="41">
        <f t="shared" si="5"/>
        <v>1</v>
      </c>
      <c r="R46" s="42">
        <f>IF(ISERROR(VLOOKUP($A46,'Administratörens sida'!$A$31:$C$69,2,FALSE)),"",VLOOKUP($A46,'Administratörens sida'!$A$31:$C$69,2,FALSE))</f>
        <v>0</v>
      </c>
    </row>
    <row r="47" spans="1:18" s="37" customFormat="1" x14ac:dyDescent="0.3">
      <c r="A47"/>
      <c r="B47" s="7"/>
      <c r="C47"/>
      <c r="D47"/>
      <c r="E47">
        <f>IF(D47="",0,IF(OR(B47=1,B47=2,Q47&lt;&gt;0,L47&lt;&gt;""),0,0.5/24))</f>
        <v>0</v>
      </c>
      <c r="F47"/>
      <c r="G47">
        <f t="shared" si="2"/>
        <v>0</v>
      </c>
      <c r="H47">
        <f>IF(D47="",-F47,IF(L47&lt;&gt;"",G47-L47,G47-$G$8))</f>
        <v>0</v>
      </c>
      <c r="I47"/>
      <c r="J47"/>
      <c r="K47"/>
      <c r="L47" s="11"/>
      <c r="M47" s="26"/>
      <c r="N47" s="26"/>
    </row>
    <row r="48" spans="1:18" x14ac:dyDescent="0.3">
      <c r="E48">
        <f>IF(D48="",0,IF(OR(B48=1,B48=2,Q48&lt;&gt;0,L48&lt;&gt;""),0,0.5/24))</f>
        <v>0</v>
      </c>
      <c r="G48">
        <f t="shared" si="2"/>
        <v>0</v>
      </c>
      <c r="H48">
        <f>IF(D48="",-F48,IF(L48&lt;&gt;"",G48-L48,G48-$G$8))</f>
        <v>0</v>
      </c>
    </row>
    <row r="49" spans="5:8" x14ac:dyDescent="0.3">
      <c r="E49">
        <f>IF(D49="",0,IF(OR(B49=1,B49=2,Q49&lt;&gt;0,L49&lt;&gt;""),0,0.5/24))</f>
        <v>0</v>
      </c>
      <c r="G49">
        <f t="shared" si="2"/>
        <v>0</v>
      </c>
      <c r="H49">
        <f>IF(D49="",-F49,IF(L49&lt;&gt;"",G49-L49,G49-$G$8))</f>
        <v>0</v>
      </c>
    </row>
    <row r="50" spans="5:8" x14ac:dyDescent="0.3">
      <c r="E50">
        <f>IF(D50="",0,IF(OR(B50=1,B50=2,Q50&lt;&gt;0,L50&lt;&gt;""),0,0.5/24))</f>
        <v>0</v>
      </c>
      <c r="G50">
        <f t="shared" si="2"/>
        <v>0</v>
      </c>
      <c r="H50">
        <f>IF(D50="",-F50,IF(L50&lt;&gt;"",G50-L50,G50-$G$8))</f>
        <v>0</v>
      </c>
    </row>
  </sheetData>
  <sheetProtection sheet="1" objects="1" scenarios="1" selectLockedCells="1"/>
  <mergeCells count="66">
    <mergeCell ref="I23:K23"/>
    <mergeCell ref="M23:N23"/>
    <mergeCell ref="I24:K24"/>
    <mergeCell ref="M24:N24"/>
    <mergeCell ref="A5:C5"/>
    <mergeCell ref="A6:C6"/>
    <mergeCell ref="A7:B7"/>
    <mergeCell ref="A10:M10"/>
    <mergeCell ref="I21:K21"/>
    <mergeCell ref="M21:N21"/>
    <mergeCell ref="I16:K16"/>
    <mergeCell ref="M16:N16"/>
    <mergeCell ref="I22:K22"/>
    <mergeCell ref="M22:N22"/>
    <mergeCell ref="I17:K17"/>
    <mergeCell ref="M17:N17"/>
    <mergeCell ref="I18:K18"/>
    <mergeCell ref="M18:N18"/>
    <mergeCell ref="I19:K19"/>
    <mergeCell ref="M19:N19"/>
    <mergeCell ref="I20:K20"/>
    <mergeCell ref="M20:N20"/>
    <mergeCell ref="I25:K25"/>
    <mergeCell ref="M25:N25"/>
    <mergeCell ref="I27:K27"/>
    <mergeCell ref="M27:N27"/>
    <mergeCell ref="I29:K29"/>
    <mergeCell ref="M29:N29"/>
    <mergeCell ref="I26:K26"/>
    <mergeCell ref="M26:N26"/>
    <mergeCell ref="I30:K30"/>
    <mergeCell ref="M30:N30"/>
    <mergeCell ref="I28:K28"/>
    <mergeCell ref="M28:N28"/>
    <mergeCell ref="I46:K46"/>
    <mergeCell ref="M46:N46"/>
    <mergeCell ref="I41:K41"/>
    <mergeCell ref="M41:N41"/>
    <mergeCell ref="I42:K42"/>
    <mergeCell ref="M42:N42"/>
    <mergeCell ref="I44:K44"/>
    <mergeCell ref="M44:N44"/>
    <mergeCell ref="I45:K45"/>
    <mergeCell ref="M45:N45"/>
    <mergeCell ref="I43:K43"/>
    <mergeCell ref="M43:N43"/>
    <mergeCell ref="I31:K31"/>
    <mergeCell ref="M31:N31"/>
    <mergeCell ref="I32:K32"/>
    <mergeCell ref="M32:N32"/>
    <mergeCell ref="I36:K36"/>
    <mergeCell ref="M36:N36"/>
    <mergeCell ref="I33:K33"/>
    <mergeCell ref="M33:N33"/>
    <mergeCell ref="I35:K35"/>
    <mergeCell ref="M35:N35"/>
    <mergeCell ref="I34:K34"/>
    <mergeCell ref="M34:N34"/>
    <mergeCell ref="I37:K37"/>
    <mergeCell ref="M37:N37"/>
    <mergeCell ref="I39:K39"/>
    <mergeCell ref="M39:N39"/>
    <mergeCell ref="I40:K40"/>
    <mergeCell ref="M40:N40"/>
    <mergeCell ref="I38:K38"/>
    <mergeCell ref="M38:N38"/>
  </mergeCells>
  <phoneticPr fontId="8" type="noConversion"/>
  <conditionalFormatting sqref="A17:N46">
    <cfRule type="expression" dxfId="164" priority="16" stopIfTrue="1">
      <formula>$L17&lt;&gt;""</formula>
    </cfRule>
    <cfRule type="expression" dxfId="163" priority="17" stopIfTrue="1">
      <formula>$Q17&gt;0</formula>
    </cfRule>
    <cfRule type="expression" dxfId="162" priority="18" stopIfTrue="1">
      <formula>OR(WEEKDAY($B17)=1,WEEKDAY($B17)=7)</formula>
    </cfRule>
  </conditionalFormatting>
  <conditionalFormatting sqref="M6:M8">
    <cfRule type="expression" dxfId="161" priority="13" stopIfTrue="1">
      <formula>$L6&lt;&gt;""</formula>
    </cfRule>
    <cfRule type="expression" dxfId="160" priority="14" stopIfTrue="1">
      <formula>$Q6&gt;0</formula>
    </cfRule>
    <cfRule type="expression" dxfId="159" priority="15" stopIfTrue="1">
      <formula>OR(WEEKDAY($B6)=1,WEEKDAY($B6)=7)</formula>
    </cfRule>
  </conditionalFormatting>
  <conditionalFormatting sqref="M6:M8">
    <cfRule type="expression" dxfId="158" priority="10" stopIfTrue="1">
      <formula>$N6&lt;&gt;""</formula>
    </cfRule>
    <cfRule type="expression" dxfId="157" priority="11" stopIfTrue="1">
      <formula>$S6&gt;0</formula>
    </cfRule>
    <cfRule type="expression" dxfId="156" priority="12" stopIfTrue="1">
      <formula>OR(WEEKDAY($B6)=1,WEEKDAY($B6)=7)</formula>
    </cfRule>
  </conditionalFormatting>
  <conditionalFormatting sqref="H17:H46">
    <cfRule type="expression" dxfId="155" priority="7" stopIfTrue="1">
      <formula>$L17&lt;&gt;""</formula>
    </cfRule>
    <cfRule type="expression" dxfId="154" priority="8" stopIfTrue="1">
      <formula>$Q17&gt;0</formula>
    </cfRule>
    <cfRule type="expression" dxfId="153" priority="9" stopIfTrue="1">
      <formula>OR(WEEKDAY($B17)=1,WEEKDAY($B17)=7)</formula>
    </cfRule>
  </conditionalFormatting>
  <conditionalFormatting sqref="M6:M8">
    <cfRule type="expression" dxfId="152" priority="4" stopIfTrue="1">
      <formula>$L6&lt;&gt;""</formula>
    </cfRule>
    <cfRule type="expression" dxfId="151" priority="5" stopIfTrue="1">
      <formula>$Q6&gt;0</formula>
    </cfRule>
    <cfRule type="expression" dxfId="150" priority="6" stopIfTrue="1">
      <formula>OR(WEEKDAY($B6)=1,WEEKDAY($B6)=7)</formula>
    </cfRule>
  </conditionalFormatting>
  <conditionalFormatting sqref="M6:M8">
    <cfRule type="expression" dxfId="149" priority="1" stopIfTrue="1">
      <formula>$N6&lt;&gt;""</formula>
    </cfRule>
    <cfRule type="expression" dxfId="148" priority="2" stopIfTrue="1">
      <formula>$S6&gt;0</formula>
    </cfRule>
    <cfRule type="expression" dxfId="147" priority="3" stopIfTrue="1">
      <formula>OR(WEEKDAY($B6)=1,WEEKDAY($B6)=7)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Zeros="0" workbookViewId="0">
      <selection activeCell="C17" sqref="C17"/>
    </sheetView>
  </sheetViews>
  <sheetFormatPr defaultColWidth="8.88671875" defaultRowHeight="14.4" x14ac:dyDescent="0.3"/>
  <cols>
    <col min="1" max="1" width="8.109375" customWidth="1"/>
    <col min="2" max="2" width="8.77734375" bestFit="1" customWidth="1"/>
    <col min="3" max="3" width="8.44140625" customWidth="1"/>
    <col min="4" max="4" width="8.6640625" customWidth="1"/>
    <col min="5" max="6" width="8.44140625" customWidth="1"/>
    <col min="7" max="7" width="10.33203125" customWidth="1"/>
    <col min="8" max="8" width="8.44140625" customWidth="1"/>
    <col min="9" max="9" width="14.109375" customWidth="1"/>
    <col min="10" max="10" width="11" customWidth="1"/>
    <col min="11" max="11" width="3.6640625" customWidth="1"/>
    <col min="12" max="12" width="15.44140625" customWidth="1"/>
    <col min="13" max="13" width="9.6640625" customWidth="1"/>
    <col min="14" max="14" width="14.44140625" customWidth="1"/>
    <col min="16" max="16" width="13.44140625" customWidth="1"/>
    <col min="17" max="17" width="14.33203125" style="37" hidden="1" customWidth="1"/>
    <col min="18" max="18" width="11.44140625" style="37" hidden="1" customWidth="1"/>
  </cols>
  <sheetData>
    <row r="1" spans="1:18" s="9" customFormat="1" ht="42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ht="16.2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ht="16.2" x14ac:dyDescent="0.3">
      <c r="A3" s="3" t="str">
        <f>Sammanställning!A3</f>
        <v>Flextidsuppföljning 2017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41394</v>
      </c>
      <c r="O3" s="9"/>
      <c r="P3" s="9"/>
      <c r="Q3" s="36"/>
      <c r="R3" s="36"/>
    </row>
    <row r="4" spans="1:18" s="15" customFormat="1" ht="16.2" x14ac:dyDescent="0.3">
      <c r="A4" s="13"/>
      <c r="K4" s="70"/>
      <c r="N4" s="43"/>
      <c r="O4" s="9"/>
      <c r="P4" s="9"/>
      <c r="Q4" s="36"/>
      <c r="R4" s="36"/>
    </row>
    <row r="5" spans="1:18" ht="16.2" x14ac:dyDescent="0.3">
      <c r="A5" s="157" t="s">
        <v>36</v>
      </c>
      <c r="B5" s="158"/>
      <c r="C5" s="159"/>
      <c r="D5" s="44"/>
      <c r="E5" s="83" t="s">
        <v>34</v>
      </c>
      <c r="F5" s="86"/>
      <c r="G5" s="87" t="s">
        <v>47</v>
      </c>
      <c r="H5" s="44"/>
      <c r="I5" s="83" t="s">
        <v>63</v>
      </c>
      <c r="J5" s="87" t="s">
        <v>47</v>
      </c>
      <c r="K5" s="79"/>
      <c r="L5" s="83" t="s">
        <v>35</v>
      </c>
      <c r="M5" s="87" t="s">
        <v>47</v>
      </c>
    </row>
    <row r="6" spans="1:18" s="4" customFormat="1" ht="16.2" x14ac:dyDescent="0.3">
      <c r="A6" s="160" t="str">
        <f>Sammanställning!B8</f>
        <v>&lt;Namn&gt;</v>
      </c>
      <c r="B6" s="161"/>
      <c r="C6" s="162"/>
      <c r="D6" s="44"/>
      <c r="E6" s="50" t="s">
        <v>3</v>
      </c>
      <c r="F6" s="50"/>
      <c r="G6" s="69">
        <f>SUM(G17:G47)</f>
        <v>0</v>
      </c>
      <c r="H6" s="1"/>
      <c r="I6" s="56" t="s">
        <v>23</v>
      </c>
      <c r="J6" s="98">
        <v>0.33333333333333331</v>
      </c>
      <c r="K6" s="71"/>
      <c r="L6" s="50" t="s">
        <v>6</v>
      </c>
      <c r="M6" s="120">
        <f>April!M8</f>
        <v>0</v>
      </c>
      <c r="Q6" s="38"/>
      <c r="R6" s="38"/>
    </row>
    <row r="7" spans="1:18" x14ac:dyDescent="0.3">
      <c r="A7" s="160" t="s">
        <v>4</v>
      </c>
      <c r="B7" s="162"/>
      <c r="C7" s="97">
        <f>Sammanställning!B10</f>
        <v>1</v>
      </c>
      <c r="D7" s="1"/>
      <c r="E7" s="50" t="s">
        <v>5</v>
      </c>
      <c r="F7" s="50"/>
      <c r="G7" s="69">
        <f>Sammanställning!C18</f>
        <v>6.5625</v>
      </c>
      <c r="H7" s="1"/>
      <c r="I7" s="50" t="s">
        <v>24</v>
      </c>
      <c r="J7" s="51">
        <f>J6+G8+0.5/24</f>
        <v>0.66666666666666663</v>
      </c>
      <c r="K7" s="72"/>
      <c r="L7" s="50" t="s">
        <v>1</v>
      </c>
      <c r="M7" s="120">
        <f>SUM(H17:H47,)</f>
        <v>0</v>
      </c>
    </row>
    <row r="8" spans="1:18" x14ac:dyDescent="0.3">
      <c r="A8" s="1"/>
      <c r="B8" s="1"/>
      <c r="C8" s="1"/>
      <c r="D8" s="1"/>
      <c r="E8" s="50" t="s">
        <v>56</v>
      </c>
      <c r="F8" s="50"/>
      <c r="G8" s="69">
        <f>Sammanställning!D18</f>
        <v>0.3125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3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IF(M8&gt;(40/24), "Flex överskrider 40h",IF(M8&lt;(-10/24),"Flex underskrider -10h",""))</f>
        <v/>
      </c>
      <c r="N9" s="1"/>
    </row>
    <row r="10" spans="1:18" s="8" customFormat="1" ht="13.8" x14ac:dyDescent="0.3">
      <c r="A10" s="154" t="s">
        <v>44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Q10" s="39"/>
      <c r="R10" s="39"/>
    </row>
    <row r="11" spans="1:18" s="8" customFormat="1" ht="13.8" x14ac:dyDescent="0.3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3.8" x14ac:dyDescent="0.3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3.8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3.8" x14ac:dyDescent="0.3">
      <c r="A14" s="94" t="s">
        <v>42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ht="16.2" x14ac:dyDescent="0.3">
      <c r="Q15" s="35"/>
      <c r="R15" s="35"/>
    </row>
    <row r="16" spans="1:18" s="12" customFormat="1" ht="41.25" customHeight="1" x14ac:dyDescent="0.3">
      <c r="A16" s="88" t="s">
        <v>9</v>
      </c>
      <c r="B16" s="88" t="s">
        <v>8</v>
      </c>
      <c r="C16" s="80" t="s">
        <v>48</v>
      </c>
      <c r="D16" s="80" t="s">
        <v>49</v>
      </c>
      <c r="E16" s="80" t="s">
        <v>50</v>
      </c>
      <c r="F16" s="80" t="s">
        <v>64</v>
      </c>
      <c r="G16" s="88" t="s">
        <v>51</v>
      </c>
      <c r="H16" s="88" t="s">
        <v>66</v>
      </c>
      <c r="I16" s="152" t="s">
        <v>10</v>
      </c>
      <c r="J16" s="153"/>
      <c r="K16" s="153"/>
      <c r="L16" s="89" t="s">
        <v>52</v>
      </c>
      <c r="M16" s="153" t="s">
        <v>43</v>
      </c>
      <c r="N16" s="156"/>
      <c r="Q16" s="40" t="s">
        <v>31</v>
      </c>
      <c r="R16" s="40" t="s">
        <v>28</v>
      </c>
    </row>
    <row r="17" spans="1:18" s="16" customFormat="1" x14ac:dyDescent="0.3">
      <c r="A17" s="45">
        <f>'Administratörens sida'!A18</f>
        <v>41394</v>
      </c>
      <c r="B17" s="46">
        <f>WEEKDAY(A17+1)</f>
        <v>3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46" t="str">
        <f>IF(ISERROR(VLOOKUP($A17,'Administratörens sida'!$A$31:$C$69,3,FALSE)),"",VLOOKUP($A17,'Administratörens sida'!$A$31:$C$69,3,FALSE))</f>
        <v>Första maj</v>
      </c>
      <c r="J17" s="147"/>
      <c r="K17" s="149"/>
      <c r="L17" s="49" t="str">
        <f>IF(R17="","",IF(R17&gt;0,R17*$C$7,""))</f>
        <v/>
      </c>
      <c r="M17" s="150"/>
      <c r="N17" s="151"/>
      <c r="Q17" s="41">
        <f>IF(AND(I17&lt;&gt;"",L17=""),1,0)</f>
        <v>1</v>
      </c>
      <c r="R17" s="42">
        <f>IF(ISERROR(VLOOKUP($A17,'Administratörens sida'!$A$31:$C$69,2,FALSE)),"",VLOOKUP($A17,'Administratörens sida'!$A$31:$C$69,2,FALSE))</f>
        <v>0</v>
      </c>
    </row>
    <row r="18" spans="1:18" x14ac:dyDescent="0.3">
      <c r="A18" s="45">
        <f>A17+1</f>
        <v>41395</v>
      </c>
      <c r="B18" s="46">
        <f t="shared" ref="B18:B47" si="0">WEEKDAY(A18+1)</f>
        <v>4</v>
      </c>
      <c r="C18" s="47"/>
      <c r="D18" s="47"/>
      <c r="E18" s="47">
        <f t="shared" ref="E18:E47" si="1">IF(D18="",0,IF(OR(B18=1,B18=2,Q18&lt;&gt;0,L18&lt;&gt;""),0,0.5/24))</f>
        <v>0</v>
      </c>
      <c r="F18" s="109"/>
      <c r="G18" s="48">
        <f t="shared" ref="G18:G47" si="2">IF(D18="",0,D18-C18-E18-F18)</f>
        <v>0</v>
      </c>
      <c r="H18" s="119">
        <f t="shared" ref="H18:H47" si="3">IF(OR(B18=1,B18=2,Q18=1),D18-C18-E18-F18,IF(D18="",-F18,IF(L18&lt;&gt;"",G18-($G$8-L18),G18-$G$8)))</f>
        <v>0</v>
      </c>
      <c r="I18" s="146" t="str">
        <f>IF(ISERROR(VLOOKUP($A18,'Administratörens sida'!$A$31:$C$69,3,FALSE)),"",VLOOKUP($A18,'Administratörens sida'!$A$31:$C$69,3,FALSE))</f>
        <v/>
      </c>
      <c r="J18" s="147"/>
      <c r="K18" s="149"/>
      <c r="L18" s="49" t="str">
        <f t="shared" ref="L18:L47" si="4">IF(R18="","",IF(R18&gt;0,R18*$C$7,""))</f>
        <v/>
      </c>
      <c r="M18" s="150"/>
      <c r="N18" s="151"/>
      <c r="O18" s="24"/>
      <c r="Q18" s="41">
        <f t="shared" ref="Q18:Q47" si="5">IF(AND(I18&lt;&gt;"",L18=""),1,0)</f>
        <v>0</v>
      </c>
      <c r="R18" s="42" t="str">
        <f>IF(ISERROR(VLOOKUP($A18,'Administratörens sida'!$A$31:$C$69,2,FALSE)),"",VLOOKUP($A18,'Administratörens sida'!$A$31:$C$69,2,FALSE))</f>
        <v/>
      </c>
    </row>
    <row r="19" spans="1:18" x14ac:dyDescent="0.3">
      <c r="A19" s="45">
        <f>A18+1</f>
        <v>41396</v>
      </c>
      <c r="B19" s="46">
        <f t="shared" si="0"/>
        <v>5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46" t="str">
        <f>IF(ISERROR(VLOOKUP($A19,'Administratörens sida'!$A$31:$C$69,3,FALSE)),"",VLOOKUP($A19,'Administratörens sida'!$A$31:$C$69,3,FALSE))</f>
        <v/>
      </c>
      <c r="J19" s="147"/>
      <c r="K19" s="149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sida'!$A$31:$C$69,2,FALSE)),"",VLOOKUP($A19,'Administratörens sida'!$A$31:$C$69,2,FALSE))</f>
        <v/>
      </c>
    </row>
    <row r="20" spans="1:18" x14ac:dyDescent="0.3">
      <c r="A20" s="45">
        <f>A19+1</f>
        <v>41397</v>
      </c>
      <c r="B20" s="46">
        <f t="shared" si="0"/>
        <v>6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46" t="str">
        <f>IF(ISERROR(VLOOKUP($A20,'Administratörens sida'!$A$31:$C$69,3,FALSE)),"",VLOOKUP($A20,'Administratörens sida'!$A$31:$C$69,3,FALSE))</f>
        <v/>
      </c>
      <c r="J20" s="147"/>
      <c r="K20" s="149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sida'!$A$31:$C$69,2,FALSE)),"",VLOOKUP($A20,'Administratörens sida'!$A$31:$C$69,2,FALSE))</f>
        <v/>
      </c>
    </row>
    <row r="21" spans="1:18" x14ac:dyDescent="0.3">
      <c r="A21" s="45">
        <f t="shared" ref="A21:A37" si="6">A20+1</f>
        <v>41398</v>
      </c>
      <c r="B21" s="46">
        <f t="shared" si="0"/>
        <v>7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46" t="str">
        <f>IF(ISERROR(VLOOKUP($A21,'Administratörens sida'!$A$31:$C$69,3,FALSE)),"",VLOOKUP($A21,'Administratörens sida'!$A$31:$C$69,3,FALSE))</f>
        <v/>
      </c>
      <c r="J21" s="147"/>
      <c r="K21" s="149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sida'!$A$31:$C$69,2,FALSE)),"",VLOOKUP($A21,'Administratörens sida'!$A$31:$C$69,2,FALSE))</f>
        <v/>
      </c>
    </row>
    <row r="22" spans="1:18" x14ac:dyDescent="0.3">
      <c r="A22" s="45">
        <f>A21+1</f>
        <v>41399</v>
      </c>
      <c r="B22" s="46">
        <f t="shared" si="0"/>
        <v>1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46" t="str">
        <f>IF(ISERROR(VLOOKUP($A22,'Administratörens sida'!$A$31:$C$69,3,FALSE)),"",VLOOKUP($A22,'Administratörens sida'!$A$31:$C$69,3,FALSE))</f>
        <v/>
      </c>
      <c r="J22" s="147"/>
      <c r="K22" s="149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sida'!$A$31:$C$69,2,FALSE)),"",VLOOKUP($A22,'Administratörens sida'!$A$31:$C$69,2,FALSE))</f>
        <v/>
      </c>
    </row>
    <row r="23" spans="1:18" x14ac:dyDescent="0.3">
      <c r="A23" s="45">
        <f>A22+1</f>
        <v>41400</v>
      </c>
      <c r="B23" s="46">
        <f t="shared" si="0"/>
        <v>2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46" t="str">
        <f>IF(ISERROR(VLOOKUP($A23,'Administratörens sida'!$A$31:$C$69,3,FALSE)),"",VLOOKUP($A23,'Administratörens sida'!$A$31:$C$69,3,FALSE))</f>
        <v/>
      </c>
      <c r="J23" s="147"/>
      <c r="K23" s="149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sida'!$A$31:$C$69,2,FALSE)),"",VLOOKUP($A23,'Administratörens sida'!$A$31:$C$69,2,FALSE))</f>
        <v/>
      </c>
    </row>
    <row r="24" spans="1:18" x14ac:dyDescent="0.3">
      <c r="A24" s="45">
        <f>A23+1</f>
        <v>41401</v>
      </c>
      <c r="B24" s="46">
        <f t="shared" si="0"/>
        <v>3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46" t="str">
        <f>IF(ISERROR(VLOOKUP($A24,'Administratörens sida'!$A$31:$C$69,3,FALSE)),"",VLOOKUP($A24,'Administratörens sida'!$A$31:$C$69,3,FALSE))</f>
        <v/>
      </c>
      <c r="J24" s="147"/>
      <c r="K24" s="149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sida'!$A$31:$C$69,2,FALSE)),"",VLOOKUP($A24,'Administratörens sida'!$A$31:$C$69,2,FALSE))</f>
        <v/>
      </c>
    </row>
    <row r="25" spans="1:18" x14ac:dyDescent="0.3">
      <c r="A25" s="45">
        <f>A24+1</f>
        <v>41402</v>
      </c>
      <c r="B25" s="46">
        <f t="shared" si="0"/>
        <v>4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46" t="str">
        <f>IF(ISERROR(VLOOKUP($A25,'Administratörens sida'!$A$31:$C$69,3,FALSE)),"",VLOOKUP($A25,'Administratörens sida'!$A$31:$C$69,3,FALSE))</f>
        <v/>
      </c>
      <c r="J25" s="147"/>
      <c r="K25" s="149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sida'!$A$31:$C$69,2,FALSE)),"",VLOOKUP($A25,'Administratörens sida'!$A$31:$C$69,2,FALSE))</f>
        <v/>
      </c>
    </row>
    <row r="26" spans="1:18" x14ac:dyDescent="0.3">
      <c r="A26" s="45">
        <f t="shared" si="6"/>
        <v>41403</v>
      </c>
      <c r="B26" s="46">
        <f t="shared" si="0"/>
        <v>5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46" t="str">
        <f>IF(ISERROR(VLOOKUP($A26,'Administratörens sida'!$A$31:$C$69,3,FALSE)),"",VLOOKUP($A26,'Administratörens sida'!$A$31:$C$69,3,FALSE))</f>
        <v/>
      </c>
      <c r="J26" s="147"/>
      <c r="K26" s="149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sida'!$A$31:$C$69,2,FALSE)),"",VLOOKUP($A26,'Administratörens sida'!$A$31:$C$69,2,FALSE))</f>
        <v/>
      </c>
    </row>
    <row r="27" spans="1:18" x14ac:dyDescent="0.3">
      <c r="A27" s="45">
        <f t="shared" si="6"/>
        <v>41404</v>
      </c>
      <c r="B27" s="46">
        <f t="shared" si="0"/>
        <v>6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46" t="str">
        <f>IF(ISERROR(VLOOKUP($A27,'Administratörens sida'!$A$31:$C$69,3,FALSE)),"",VLOOKUP($A27,'Administratörens sida'!$A$31:$C$69,3,FALSE))</f>
        <v/>
      </c>
      <c r="J27" s="147"/>
      <c r="K27" s="149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sida'!$A$31:$C$69,2,FALSE)),"",VLOOKUP($A27,'Administratörens sida'!$A$31:$C$69,2,FALSE))</f>
        <v/>
      </c>
    </row>
    <row r="28" spans="1:18" x14ac:dyDescent="0.3">
      <c r="A28" s="45">
        <f t="shared" si="6"/>
        <v>41405</v>
      </c>
      <c r="B28" s="46">
        <f t="shared" si="0"/>
        <v>7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46" t="str">
        <f>IF(ISERROR(VLOOKUP($A28,'Administratörens sida'!$A$31:$C$69,3,FALSE)),"",VLOOKUP($A28,'Administratörens sida'!$A$31:$C$69,3,FALSE))</f>
        <v/>
      </c>
      <c r="J28" s="147"/>
      <c r="K28" s="149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sida'!$A$31:$C$69,2,FALSE)),"",VLOOKUP($A28,'Administratörens sida'!$A$31:$C$69,2,FALSE))</f>
        <v/>
      </c>
    </row>
    <row r="29" spans="1:18" x14ac:dyDescent="0.3">
      <c r="A29" s="45">
        <f t="shared" si="6"/>
        <v>41406</v>
      </c>
      <c r="B29" s="46">
        <f t="shared" si="0"/>
        <v>1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46" t="str">
        <f>IF(ISERROR(VLOOKUP($A29,'Administratörens sida'!$A$31:$C$69,3,FALSE)),"",VLOOKUP($A29,'Administratörens sida'!$A$31:$C$69,3,FALSE))</f>
        <v/>
      </c>
      <c r="J29" s="147"/>
      <c r="K29" s="149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sida'!$A$31:$C$69,2,FALSE)),"",VLOOKUP($A29,'Administratörens sida'!$A$31:$C$69,2,FALSE))</f>
        <v/>
      </c>
    </row>
    <row r="30" spans="1:18" x14ac:dyDescent="0.3">
      <c r="A30" s="45">
        <f t="shared" si="6"/>
        <v>41407</v>
      </c>
      <c r="B30" s="46">
        <f t="shared" si="0"/>
        <v>2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46" t="str">
        <f>IF(ISERROR(VLOOKUP($A30,'Administratörens sida'!$A$31:$C$69,3,FALSE)),"",VLOOKUP($A30,'Administratörens sida'!$A$31:$C$69,3,FALSE))</f>
        <v/>
      </c>
      <c r="J30" s="147"/>
      <c r="K30" s="149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sida'!$A$31:$C$69,2,FALSE)),"",VLOOKUP($A30,'Administratörens sida'!$A$31:$C$69,2,FALSE))</f>
        <v/>
      </c>
    </row>
    <row r="31" spans="1:18" x14ac:dyDescent="0.3">
      <c r="A31" s="45">
        <f t="shared" si="6"/>
        <v>41408</v>
      </c>
      <c r="B31" s="46">
        <f t="shared" si="0"/>
        <v>3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46" t="str">
        <f>IF(ISERROR(VLOOKUP($A31,'Administratörens sida'!$A$31:$C$69,3,FALSE)),"",VLOOKUP($A31,'Administratörens sida'!$A$31:$C$69,3,FALSE))</f>
        <v/>
      </c>
      <c r="J31" s="147"/>
      <c r="K31" s="149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sida'!$A$31:$C$69,2,FALSE)),"",VLOOKUP($A31,'Administratörens sida'!$A$31:$C$69,2,FALSE))</f>
        <v/>
      </c>
    </row>
    <row r="32" spans="1:18" x14ac:dyDescent="0.3">
      <c r="A32" s="45">
        <f t="shared" si="6"/>
        <v>41409</v>
      </c>
      <c r="B32" s="46">
        <f t="shared" si="0"/>
        <v>4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46" t="str">
        <f>IF(ISERROR(VLOOKUP($A32,'Administratörens sida'!$A$31:$C$69,3,FALSE)),"",VLOOKUP($A32,'Administratörens sida'!$A$31:$C$69,3,FALSE))</f>
        <v/>
      </c>
      <c r="J32" s="147"/>
      <c r="K32" s="149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sida'!$A$31:$C$69,2,FALSE)),"",VLOOKUP($A32,'Administratörens sida'!$A$31:$C$69,2,FALSE))</f>
        <v/>
      </c>
    </row>
    <row r="33" spans="1:18" x14ac:dyDescent="0.3">
      <c r="A33" s="45">
        <f t="shared" si="6"/>
        <v>41410</v>
      </c>
      <c r="B33" s="46">
        <f t="shared" si="0"/>
        <v>5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46" t="str">
        <f>IF(ISERROR(VLOOKUP($A33,'Administratörens sida'!$A$31:$C$69,3,FALSE)),"",VLOOKUP($A33,'Administratörens sida'!$A$31:$C$69,3,FALSE))</f>
        <v/>
      </c>
      <c r="J33" s="147"/>
      <c r="K33" s="149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sida'!$A$31:$C$69,2,FALSE)),"",VLOOKUP($A33,'Administratörens sida'!$A$31:$C$69,2,FALSE))</f>
        <v/>
      </c>
    </row>
    <row r="34" spans="1:18" x14ac:dyDescent="0.3">
      <c r="A34" s="45">
        <f t="shared" si="6"/>
        <v>41411</v>
      </c>
      <c r="B34" s="46">
        <f t="shared" si="0"/>
        <v>6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46" t="str">
        <f>IF(ISERROR(VLOOKUP($A34,'Administratörens sida'!$A$31:$C$69,3,FALSE)),"",VLOOKUP($A34,'Administratörens sida'!$A$31:$C$69,3,FALSE))</f>
        <v/>
      </c>
      <c r="J34" s="147"/>
      <c r="K34" s="149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sida'!$A$31:$C$69,2,FALSE)),"",VLOOKUP($A34,'Administratörens sida'!$A$31:$C$69,2,FALSE))</f>
        <v/>
      </c>
    </row>
    <row r="35" spans="1:18" x14ac:dyDescent="0.3">
      <c r="A35" s="45">
        <f t="shared" si="6"/>
        <v>41412</v>
      </c>
      <c r="B35" s="46">
        <f t="shared" si="0"/>
        <v>7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46" t="str">
        <f>IF(ISERROR(VLOOKUP($A35,'Administratörens sida'!$A$31:$C$69,3,FALSE)),"",VLOOKUP($A35,'Administratörens sida'!$A$31:$C$69,3,FALSE))</f>
        <v/>
      </c>
      <c r="J35" s="147"/>
      <c r="K35" s="149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sida'!$A$31:$C$69,2,FALSE)),"",VLOOKUP($A35,'Administratörens sida'!$A$31:$C$69,2,FALSE))</f>
        <v/>
      </c>
    </row>
    <row r="36" spans="1:18" x14ac:dyDescent="0.3">
      <c r="A36" s="45">
        <f t="shared" si="6"/>
        <v>41413</v>
      </c>
      <c r="B36" s="46">
        <f t="shared" si="0"/>
        <v>1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46" t="str">
        <f>IF(ISERROR(VLOOKUP($A36,'Administratörens sida'!$A$31:$C$69,3,FALSE)),"",VLOOKUP($A36,'Administratörens sida'!$A$31:$C$69,3,FALSE))</f>
        <v/>
      </c>
      <c r="J36" s="147"/>
      <c r="K36" s="149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sida'!$A$31:$C$69,2,FALSE)),"",VLOOKUP($A36,'Administratörens sida'!$A$31:$C$69,2,FALSE))</f>
        <v/>
      </c>
    </row>
    <row r="37" spans="1:18" x14ac:dyDescent="0.3">
      <c r="A37" s="45">
        <f t="shared" si="6"/>
        <v>41414</v>
      </c>
      <c r="B37" s="46">
        <f t="shared" si="0"/>
        <v>2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46" t="str">
        <f>IF(ISERROR(VLOOKUP($A37,'Administratörens sida'!$A$31:$C$69,3,FALSE)),"",VLOOKUP($A37,'Administratörens sida'!$A$31:$C$69,3,FALSE))</f>
        <v/>
      </c>
      <c r="J37" s="147"/>
      <c r="K37" s="149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sida'!$A$31:$C$69,2,FALSE)),"",VLOOKUP($A37,'Administratörens sida'!$A$31:$C$69,2,FALSE))</f>
        <v/>
      </c>
    </row>
    <row r="38" spans="1:18" x14ac:dyDescent="0.3">
      <c r="A38" s="45">
        <f t="shared" ref="A38:A47" si="7">A37+1</f>
        <v>41415</v>
      </c>
      <c r="B38" s="46">
        <f t="shared" si="0"/>
        <v>3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46" t="str">
        <f>IF(ISERROR(VLOOKUP($A38,'Administratörens sida'!$A$31:$C$69,3,FALSE)),"",VLOOKUP($A38,'Administratörens sida'!$A$31:$C$69,3,FALSE))</f>
        <v/>
      </c>
      <c r="J38" s="147"/>
      <c r="K38" s="149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sida'!$A$31:$C$69,2,FALSE)),"",VLOOKUP($A38,'Administratörens sida'!$A$31:$C$69,2,FALSE))</f>
        <v/>
      </c>
    </row>
    <row r="39" spans="1:18" x14ac:dyDescent="0.3">
      <c r="A39" s="45">
        <f t="shared" si="7"/>
        <v>41416</v>
      </c>
      <c r="B39" s="46">
        <f t="shared" si="0"/>
        <v>4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46" t="str">
        <f>IF(ISERROR(VLOOKUP($A39,'Administratörens sida'!$A$31:$C$69,3,FALSE)),"",VLOOKUP($A39,'Administratörens sida'!$A$31:$C$69,3,FALSE))</f>
        <v/>
      </c>
      <c r="J39" s="147"/>
      <c r="K39" s="149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sida'!$A$31:$C$69,2,FALSE)),"",VLOOKUP($A39,'Administratörens sida'!$A$31:$C$69,2,FALSE))</f>
        <v/>
      </c>
    </row>
    <row r="40" spans="1:18" x14ac:dyDescent="0.3">
      <c r="A40" s="45">
        <f t="shared" si="7"/>
        <v>41417</v>
      </c>
      <c r="B40" s="46">
        <f t="shared" si="0"/>
        <v>5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46" t="str">
        <f>IF(ISERROR(VLOOKUP($A40,'Administratörens sida'!$A$31:$C$69,3,FALSE)),"",VLOOKUP($A40,'Administratörens sida'!$A$31:$C$69,3,FALSE))</f>
        <v/>
      </c>
      <c r="J40" s="147"/>
      <c r="K40" s="149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sida'!$A$31:$C$69,2,FALSE)),"",VLOOKUP($A40,'Administratörens sida'!$A$31:$C$69,2,FALSE))</f>
        <v/>
      </c>
    </row>
    <row r="41" spans="1:18" x14ac:dyDescent="0.3">
      <c r="A41" s="45">
        <f t="shared" si="7"/>
        <v>41418</v>
      </c>
      <c r="B41" s="46">
        <f t="shared" si="0"/>
        <v>6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46" t="str">
        <f>IF(ISERROR(VLOOKUP($A41,'Administratörens sida'!$A$31:$C$69,3,FALSE)),"",VLOOKUP($A41,'Administratörens sida'!$A$31:$C$69,3,FALSE))</f>
        <v>Kristi himmelfärdsdag</v>
      </c>
      <c r="J41" s="147"/>
      <c r="K41" s="149"/>
      <c r="L41" s="49" t="str">
        <f t="shared" si="4"/>
        <v/>
      </c>
      <c r="M41" s="150"/>
      <c r="N41" s="151"/>
      <c r="O41" s="24"/>
      <c r="P41" s="25"/>
      <c r="Q41" s="41">
        <f t="shared" si="5"/>
        <v>1</v>
      </c>
      <c r="R41" s="42">
        <f>IF(ISERROR(VLOOKUP($A41,'Administratörens sida'!$A$31:$C$69,2,FALSE)),"",VLOOKUP($A41,'Administratörens sida'!$A$31:$C$69,2,FALSE))</f>
        <v>0</v>
      </c>
    </row>
    <row r="42" spans="1:18" x14ac:dyDescent="0.3">
      <c r="A42" s="45">
        <f t="shared" si="7"/>
        <v>41419</v>
      </c>
      <c r="B42" s="46">
        <f t="shared" si="0"/>
        <v>7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46" t="str">
        <f>IF(ISERROR(VLOOKUP($A42,'Administratörens sida'!$A$31:$C$69,3,FALSE)),"",VLOOKUP($A42,'Administratörens sida'!$A$31:$C$69,3,FALSE))</f>
        <v/>
      </c>
      <c r="J42" s="147"/>
      <c r="K42" s="149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sida'!$A$31:$C$69,2,FALSE)),"",VLOOKUP($A42,'Administratörens sida'!$A$31:$C$69,2,FALSE))</f>
        <v/>
      </c>
    </row>
    <row r="43" spans="1:18" x14ac:dyDescent="0.3">
      <c r="A43" s="45">
        <f t="shared" si="7"/>
        <v>41420</v>
      </c>
      <c r="B43" s="46">
        <f t="shared" si="0"/>
        <v>1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46" t="str">
        <f>IF(ISERROR(VLOOKUP($A43,'Administratörens sida'!$A$31:$C$69,3,FALSE)),"",VLOOKUP($A43,'Administratörens sida'!$A$31:$C$69,3,FALSE))</f>
        <v/>
      </c>
      <c r="J43" s="147"/>
      <c r="K43" s="149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sida'!$A$31:$C$69,2,FALSE)),"",VLOOKUP($A43,'Administratörens sida'!$A$31:$C$69,2,FALSE))</f>
        <v/>
      </c>
    </row>
    <row r="44" spans="1:18" x14ac:dyDescent="0.3">
      <c r="A44" s="45">
        <f t="shared" si="7"/>
        <v>41421</v>
      </c>
      <c r="B44" s="46">
        <f t="shared" si="0"/>
        <v>2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46" t="str">
        <f>IF(ISERROR(VLOOKUP($A44,'Administratörens sida'!$A$31:$C$69,3,FALSE)),"",VLOOKUP($A44,'Administratörens sida'!$A$31:$C$69,3,FALSE))</f>
        <v/>
      </c>
      <c r="J44" s="147"/>
      <c r="K44" s="149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sida'!$A$31:$C$69,2,FALSE)),"",VLOOKUP($A44,'Administratörens sida'!$A$31:$C$69,2,FALSE))</f>
        <v/>
      </c>
    </row>
    <row r="45" spans="1:18" x14ac:dyDescent="0.3">
      <c r="A45" s="45">
        <f t="shared" si="7"/>
        <v>41422</v>
      </c>
      <c r="B45" s="46">
        <f t="shared" si="0"/>
        <v>3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46" t="str">
        <f>IF(ISERROR(VLOOKUP($A45,'Administratörens sida'!$A$31:$C$69,3,FALSE)),"",VLOOKUP($A45,'Administratörens sida'!$A$31:$C$69,3,FALSE))</f>
        <v/>
      </c>
      <c r="J45" s="147"/>
      <c r="K45" s="149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sida'!$A$31:$C$69,2,FALSE)),"",VLOOKUP($A45,'Administratörens sida'!$A$31:$C$69,2,FALSE))</f>
        <v/>
      </c>
    </row>
    <row r="46" spans="1:18" x14ac:dyDescent="0.3">
      <c r="A46" s="45">
        <f t="shared" si="7"/>
        <v>41423</v>
      </c>
      <c r="B46" s="46">
        <f t="shared" si="0"/>
        <v>4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46" t="str">
        <f>IF(ISERROR(VLOOKUP($A46,'Administratörens sida'!$A$31:$C$69,3,FALSE)),"",VLOOKUP($A46,'Administratörens sida'!$A$31:$C$69,3,FALSE))</f>
        <v/>
      </c>
      <c r="J46" s="147"/>
      <c r="K46" s="149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sida'!$A$31:$C$69,2,FALSE)),"",VLOOKUP($A46,'Administratörens sida'!$A$31:$C$69,2,FALSE))</f>
        <v/>
      </c>
    </row>
    <row r="47" spans="1:18" x14ac:dyDescent="0.3">
      <c r="A47" s="45">
        <f t="shared" si="7"/>
        <v>41424</v>
      </c>
      <c r="B47" s="46">
        <f t="shared" si="0"/>
        <v>5</v>
      </c>
      <c r="C47" s="47"/>
      <c r="D47" s="47"/>
      <c r="E47" s="47">
        <f t="shared" si="1"/>
        <v>0</v>
      </c>
      <c r="F47" s="109"/>
      <c r="G47" s="48">
        <f t="shared" si="2"/>
        <v>0</v>
      </c>
      <c r="H47" s="119">
        <f t="shared" si="3"/>
        <v>0</v>
      </c>
      <c r="I47" s="146" t="str">
        <f>IF(ISERROR(VLOOKUP($A47,'Administratörens sida'!$A$31:$C$69,3,FALSE)),"",VLOOKUP($A47,'Administratörens sida'!$A$31:$C$69,3,FALSE))</f>
        <v/>
      </c>
      <c r="J47" s="147"/>
      <c r="K47" s="148"/>
      <c r="L47" s="49" t="str">
        <f t="shared" si="4"/>
        <v/>
      </c>
      <c r="M47" s="150"/>
      <c r="N47" s="151"/>
      <c r="O47" s="24"/>
      <c r="P47" s="25"/>
      <c r="Q47" s="41">
        <f t="shared" si="5"/>
        <v>0</v>
      </c>
      <c r="R47" s="42" t="str">
        <f>IF(ISERROR(VLOOKUP($A47,'Administratörens sida'!$A$31:$C$69,2,FALSE)),"",VLOOKUP($A47,'Administratörens sida'!$A$31:$C$69,2,FALSE))</f>
        <v/>
      </c>
    </row>
    <row r="48" spans="1:18" x14ac:dyDescent="0.3">
      <c r="B48" s="6"/>
      <c r="J48" s="33"/>
      <c r="K48" s="33"/>
      <c r="L48" s="33"/>
      <c r="M48" s="33"/>
      <c r="N48" s="11"/>
      <c r="O48" s="25"/>
      <c r="P48" s="25"/>
    </row>
    <row r="49" spans="2:16" x14ac:dyDescent="0.3">
      <c r="B49" s="7"/>
      <c r="N49" s="11"/>
      <c r="O49" s="26"/>
      <c r="P49" s="26"/>
    </row>
  </sheetData>
  <sheetProtection sheet="1" objects="1" scenarios="1" selectLockedCells="1"/>
  <mergeCells count="68"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33:K33"/>
    <mergeCell ref="M33:N33"/>
    <mergeCell ref="I36:K36"/>
    <mergeCell ref="M36:N36"/>
    <mergeCell ref="I34:K34"/>
    <mergeCell ref="M34:N34"/>
    <mergeCell ref="I35:K35"/>
    <mergeCell ref="M35:N35"/>
    <mergeCell ref="I40:K40"/>
    <mergeCell ref="M40:N40"/>
    <mergeCell ref="I37:K37"/>
    <mergeCell ref="M37:N37"/>
    <mergeCell ref="I39:K39"/>
    <mergeCell ref="M39:N39"/>
    <mergeCell ref="I38:K38"/>
    <mergeCell ref="M38:N38"/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</mergeCells>
  <phoneticPr fontId="8" type="noConversion"/>
  <conditionalFormatting sqref="N17:N46 L17:M47 J17:K46 A17:I47">
    <cfRule type="expression" dxfId="146" priority="16" stopIfTrue="1">
      <formula>$L17&lt;&gt;""</formula>
    </cfRule>
    <cfRule type="expression" dxfId="145" priority="17" stopIfTrue="1">
      <formula>$Q17&gt;0</formula>
    </cfRule>
    <cfRule type="expression" dxfId="144" priority="18" stopIfTrue="1">
      <formula>OR(WEEKDAY($B17)=1,WEEKDAY($B17)=7)</formula>
    </cfRule>
  </conditionalFormatting>
  <conditionalFormatting sqref="M6:M8">
    <cfRule type="expression" dxfId="143" priority="13" stopIfTrue="1">
      <formula>$L6&lt;&gt;""</formula>
    </cfRule>
    <cfRule type="expression" dxfId="142" priority="14" stopIfTrue="1">
      <formula>$Q6&gt;0</formula>
    </cfRule>
    <cfRule type="expression" dxfId="141" priority="15" stopIfTrue="1">
      <formula>OR(WEEKDAY($B6)=1,WEEKDAY($B6)=7)</formula>
    </cfRule>
  </conditionalFormatting>
  <conditionalFormatting sqref="M6:M8">
    <cfRule type="expression" dxfId="140" priority="10" stopIfTrue="1">
      <formula>$N6&lt;&gt;""</formula>
    </cfRule>
    <cfRule type="expression" dxfId="139" priority="11" stopIfTrue="1">
      <formula>$S6&gt;0</formula>
    </cfRule>
    <cfRule type="expression" dxfId="138" priority="12" stopIfTrue="1">
      <formula>OR(WEEKDAY($B6)=1,WEEKDAY($B6)=7)</formula>
    </cfRule>
  </conditionalFormatting>
  <conditionalFormatting sqref="H17:H47">
    <cfRule type="expression" dxfId="137" priority="7" stopIfTrue="1">
      <formula>$L17&lt;&gt;""</formula>
    </cfRule>
    <cfRule type="expression" dxfId="136" priority="8" stopIfTrue="1">
      <formula>$Q17&gt;0</formula>
    </cfRule>
    <cfRule type="expression" dxfId="135" priority="9" stopIfTrue="1">
      <formula>OR(WEEKDAY($B17)=1,WEEKDAY($B17)=7)</formula>
    </cfRule>
  </conditionalFormatting>
  <conditionalFormatting sqref="M6:M8">
    <cfRule type="expression" dxfId="134" priority="4" stopIfTrue="1">
      <formula>$L6&lt;&gt;""</formula>
    </cfRule>
    <cfRule type="expression" dxfId="133" priority="5" stopIfTrue="1">
      <formula>$Q6&gt;0</formula>
    </cfRule>
    <cfRule type="expression" dxfId="132" priority="6" stopIfTrue="1">
      <formula>OR(WEEKDAY($B6)=1,WEEKDAY($B6)=7)</formula>
    </cfRule>
  </conditionalFormatting>
  <conditionalFormatting sqref="M6:M8">
    <cfRule type="expression" dxfId="131" priority="1" stopIfTrue="1">
      <formula>$N6&lt;&gt;""</formula>
    </cfRule>
    <cfRule type="expression" dxfId="130" priority="2" stopIfTrue="1">
      <formula>$S6&gt;0</formula>
    </cfRule>
    <cfRule type="expression" dxfId="129" priority="3" stopIfTrue="1">
      <formula>OR(WEEKDAY($B6)=1,WEEKDAY($B6)=7)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Zeros="0" workbookViewId="0">
      <selection activeCell="C17" sqref="C17"/>
    </sheetView>
  </sheetViews>
  <sheetFormatPr defaultColWidth="8.88671875" defaultRowHeight="14.4" x14ac:dyDescent="0.3"/>
  <cols>
    <col min="1" max="1" width="7.6640625" customWidth="1"/>
    <col min="2" max="2" width="8.77734375" bestFit="1" customWidth="1"/>
    <col min="3" max="3" width="8.44140625" customWidth="1"/>
    <col min="4" max="4" width="8.6640625" customWidth="1"/>
    <col min="5" max="6" width="8.44140625" customWidth="1"/>
    <col min="7" max="7" width="10.33203125" customWidth="1"/>
    <col min="8" max="8" width="8.44140625" customWidth="1"/>
    <col min="9" max="9" width="14.109375" customWidth="1"/>
    <col min="10" max="10" width="11" customWidth="1"/>
    <col min="11" max="11" width="3.6640625" customWidth="1"/>
    <col min="12" max="12" width="15.44140625" customWidth="1"/>
    <col min="13" max="13" width="9.6640625" customWidth="1"/>
    <col min="14" max="14" width="14.44140625" customWidth="1"/>
    <col min="16" max="16" width="13.44140625" customWidth="1"/>
    <col min="17" max="17" width="14.33203125" style="37" hidden="1" customWidth="1"/>
    <col min="18" max="18" width="11.44140625" style="37" hidden="1" customWidth="1"/>
  </cols>
  <sheetData>
    <row r="1" spans="1:18" s="9" customFormat="1" ht="42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ht="16.2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ht="16.2" x14ac:dyDescent="0.3">
      <c r="A3" s="3" t="str">
        <f>Sammanställning!A3</f>
        <v>Flextidsuppföljning 2017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41425</v>
      </c>
      <c r="O3" s="9"/>
      <c r="P3" s="9"/>
      <c r="Q3" s="36"/>
      <c r="R3" s="36"/>
    </row>
    <row r="4" spans="1:18" s="15" customFormat="1" ht="16.2" x14ac:dyDescent="0.3">
      <c r="A4" s="13"/>
      <c r="K4" s="70"/>
      <c r="N4" s="43"/>
      <c r="O4" s="9"/>
      <c r="P4" s="9"/>
      <c r="Q4" s="36"/>
      <c r="R4" s="36"/>
    </row>
    <row r="5" spans="1:18" ht="16.2" x14ac:dyDescent="0.3">
      <c r="A5" s="157" t="s">
        <v>36</v>
      </c>
      <c r="B5" s="158"/>
      <c r="C5" s="159"/>
      <c r="D5" s="44"/>
      <c r="E5" s="83" t="s">
        <v>34</v>
      </c>
      <c r="F5" s="86"/>
      <c r="G5" s="87" t="s">
        <v>47</v>
      </c>
      <c r="H5" s="44"/>
      <c r="I5" s="83" t="s">
        <v>63</v>
      </c>
      <c r="J5" s="87" t="s">
        <v>47</v>
      </c>
      <c r="K5" s="79"/>
      <c r="L5" s="83" t="s">
        <v>35</v>
      </c>
      <c r="M5" s="87" t="s">
        <v>47</v>
      </c>
    </row>
    <row r="6" spans="1:18" s="4" customFormat="1" ht="16.2" x14ac:dyDescent="0.3">
      <c r="A6" s="160" t="str">
        <f>Sammanställning!B8</f>
        <v>&lt;Namn&gt;</v>
      </c>
      <c r="B6" s="161"/>
      <c r="C6" s="162"/>
      <c r="D6" s="44"/>
      <c r="E6" s="50" t="s">
        <v>3</v>
      </c>
      <c r="F6" s="50"/>
      <c r="G6" s="69">
        <f>SUM(G17:G47)</f>
        <v>0</v>
      </c>
      <c r="H6" s="1"/>
      <c r="I6" s="56" t="s">
        <v>23</v>
      </c>
      <c r="J6" s="98">
        <v>0.33333333333333331</v>
      </c>
      <c r="K6" s="71"/>
      <c r="L6" s="50" t="s">
        <v>6</v>
      </c>
      <c r="M6" s="120">
        <f>Maj!M8</f>
        <v>0</v>
      </c>
      <c r="Q6" s="38"/>
      <c r="R6" s="38"/>
    </row>
    <row r="7" spans="1:18" x14ac:dyDescent="0.3">
      <c r="A7" s="160" t="s">
        <v>4</v>
      </c>
      <c r="B7" s="162"/>
      <c r="C7" s="97">
        <f>Sammanställning!B10</f>
        <v>1</v>
      </c>
      <c r="D7" s="1"/>
      <c r="E7" s="50" t="s">
        <v>5</v>
      </c>
      <c r="F7" s="50"/>
      <c r="G7" s="69">
        <f>Sammanställning!C19</f>
        <v>6.25</v>
      </c>
      <c r="H7" s="1"/>
      <c r="I7" s="50" t="s">
        <v>24</v>
      </c>
      <c r="J7" s="51">
        <f>J6+G8+0.5/24</f>
        <v>0.66666666666666663</v>
      </c>
      <c r="K7" s="72"/>
      <c r="L7" s="50" t="s">
        <v>1</v>
      </c>
      <c r="M7" s="120">
        <f>SUM(H17:H47,)</f>
        <v>0</v>
      </c>
    </row>
    <row r="8" spans="1:18" x14ac:dyDescent="0.3">
      <c r="A8" s="1"/>
      <c r="B8" s="1"/>
      <c r="C8" s="1"/>
      <c r="D8" s="1"/>
      <c r="E8" s="50" t="s">
        <v>56</v>
      </c>
      <c r="F8" s="50"/>
      <c r="G8" s="69">
        <f>Sammanställning!D19</f>
        <v>0.3125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3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IF(M8&gt;(40/24), "Flex överskrider 40h",IF(M8&lt;(-10/24),"Flex underskrider -10h",""))</f>
        <v/>
      </c>
      <c r="N9" s="1"/>
    </row>
    <row r="10" spans="1:18" s="8" customFormat="1" ht="13.8" x14ac:dyDescent="0.3">
      <c r="A10" s="154" t="s">
        <v>44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Q10" s="39"/>
      <c r="R10" s="39"/>
    </row>
    <row r="11" spans="1:18" s="8" customFormat="1" ht="13.8" x14ac:dyDescent="0.3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3.8" x14ac:dyDescent="0.3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3.8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3.8" x14ac:dyDescent="0.3">
      <c r="A14" s="94" t="s">
        <v>42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ht="16.2" x14ac:dyDescent="0.3">
      <c r="Q15" s="35"/>
      <c r="R15" s="35"/>
    </row>
    <row r="16" spans="1:18" s="12" customFormat="1" ht="41.25" customHeight="1" x14ac:dyDescent="0.3">
      <c r="A16" s="88" t="s">
        <v>9</v>
      </c>
      <c r="B16" s="88" t="s">
        <v>8</v>
      </c>
      <c r="C16" s="80" t="s">
        <v>48</v>
      </c>
      <c r="D16" s="80" t="s">
        <v>49</v>
      </c>
      <c r="E16" s="80" t="s">
        <v>50</v>
      </c>
      <c r="F16" s="80" t="s">
        <v>64</v>
      </c>
      <c r="G16" s="88" t="s">
        <v>51</v>
      </c>
      <c r="H16" s="88" t="s">
        <v>66</v>
      </c>
      <c r="I16" s="152" t="s">
        <v>10</v>
      </c>
      <c r="J16" s="153"/>
      <c r="K16" s="153"/>
      <c r="L16" s="89" t="s">
        <v>52</v>
      </c>
      <c r="M16" s="153" t="s">
        <v>43</v>
      </c>
      <c r="N16" s="156"/>
      <c r="Q16" s="40" t="s">
        <v>31</v>
      </c>
      <c r="R16" s="40" t="s">
        <v>28</v>
      </c>
    </row>
    <row r="17" spans="1:18" s="16" customFormat="1" x14ac:dyDescent="0.3">
      <c r="A17" s="45">
        <f>'Administratörens sida'!A19</f>
        <v>41425</v>
      </c>
      <c r="B17" s="46">
        <f>WEEKDAY(A17+1)</f>
        <v>6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46" t="str">
        <f>IF(ISERROR(VLOOKUP($A17,'Administratörens sida'!$A$31:$C$69,3,FALSE)),"",VLOOKUP($A17,'Administratörens sida'!$A$31:$C$69,3,FALSE))</f>
        <v/>
      </c>
      <c r="J17" s="147"/>
      <c r="K17" s="149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sida'!$A$31:$C$69,2,FALSE)),"",VLOOKUP($A17,'Administratörens sida'!$A$31:$C$69,2,FALSE))</f>
        <v/>
      </c>
    </row>
    <row r="18" spans="1:18" x14ac:dyDescent="0.3">
      <c r="A18" s="45">
        <f>A17+1</f>
        <v>41426</v>
      </c>
      <c r="B18" s="46">
        <f t="shared" ref="B18:B46" si="0">WEEKDAY(A18+1)</f>
        <v>7</v>
      </c>
      <c r="C18" s="47"/>
      <c r="D18" s="47"/>
      <c r="E18" s="47">
        <f t="shared" ref="E18:E46" si="1">IF(D18="",0,IF(OR(B18=1,B18=2,Q18&lt;&gt;0,L18&lt;&gt;""),0,0.5/24))</f>
        <v>0</v>
      </c>
      <c r="F18" s="109"/>
      <c r="G18" s="48">
        <f t="shared" ref="G18:G46" si="2">IF(D18="",0,D18-C18-E18-F18)</f>
        <v>0</v>
      </c>
      <c r="H18" s="119">
        <f t="shared" ref="H18:H46" si="3">IF(OR(B18=1,B18=2,Q18=1),D18-C18-E18-F18,IF(D18="",-F18,IF(L18&lt;&gt;"",G18-($G$8-L18),G18-$G$8)))</f>
        <v>0</v>
      </c>
      <c r="I18" s="146" t="str">
        <f>IF(ISERROR(VLOOKUP($A18,'Administratörens sida'!$A$31:$C$69,3,FALSE)),"",VLOOKUP($A18,'Administratörens sida'!$A$31:$C$69,3,FALSE))</f>
        <v/>
      </c>
      <c r="J18" s="147"/>
      <c r="K18" s="149"/>
      <c r="L18" s="49" t="str">
        <f t="shared" ref="L18:L46" si="4">IF(R18="","",IF(R18&gt;0,R18*$C$7,""))</f>
        <v/>
      </c>
      <c r="M18" s="150"/>
      <c r="N18" s="151"/>
      <c r="O18" s="24"/>
      <c r="Q18" s="41">
        <f t="shared" ref="Q18:Q46" si="5">IF(AND(I18&lt;&gt;"",L18=""),1,0)</f>
        <v>0</v>
      </c>
      <c r="R18" s="42" t="str">
        <f>IF(ISERROR(VLOOKUP($A18,'Administratörens sida'!$A$31:$C$69,2,FALSE)),"",VLOOKUP($A18,'Administratörens sida'!$A$31:$C$69,2,FALSE))</f>
        <v/>
      </c>
    </row>
    <row r="19" spans="1:18" x14ac:dyDescent="0.3">
      <c r="A19" s="45">
        <f>A18+1</f>
        <v>41427</v>
      </c>
      <c r="B19" s="46">
        <f t="shared" si="0"/>
        <v>1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46" t="str">
        <f>IF(ISERROR(VLOOKUP($A19,'Administratörens sida'!$A$31:$C$69,3,FALSE)),"",VLOOKUP($A19,'Administratörens sida'!$A$31:$C$69,3,FALSE))</f>
        <v/>
      </c>
      <c r="J19" s="147"/>
      <c r="K19" s="149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sida'!$A$31:$C$69,2,FALSE)),"",VLOOKUP($A19,'Administratörens sida'!$A$31:$C$69,2,FALSE))</f>
        <v/>
      </c>
    </row>
    <row r="20" spans="1:18" x14ac:dyDescent="0.3">
      <c r="A20" s="45">
        <f>A19+1</f>
        <v>41428</v>
      </c>
      <c r="B20" s="46">
        <f t="shared" si="0"/>
        <v>2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46" t="str">
        <f>IF(ISERROR(VLOOKUP($A20,'Administratörens sida'!$A$31:$C$69,3,FALSE)),"",VLOOKUP($A20,'Administratörens sida'!$A$31:$C$69,3,FALSE))</f>
        <v/>
      </c>
      <c r="J20" s="147"/>
      <c r="K20" s="149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sida'!$A$31:$C$69,2,FALSE)),"",VLOOKUP($A20,'Administratörens sida'!$A$31:$C$69,2,FALSE))</f>
        <v/>
      </c>
    </row>
    <row r="21" spans="1:18" x14ac:dyDescent="0.3">
      <c r="A21" s="45">
        <f t="shared" ref="A21:A37" si="6">A20+1</f>
        <v>41429</v>
      </c>
      <c r="B21" s="46">
        <f t="shared" si="0"/>
        <v>3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46" t="str">
        <f>IF(ISERROR(VLOOKUP($A21,'Administratörens sida'!$A$31:$C$69,3,FALSE)),"",VLOOKUP($A21,'Administratörens sida'!$A$31:$C$69,3,FALSE))</f>
        <v/>
      </c>
      <c r="J21" s="147"/>
      <c r="K21" s="149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sida'!$A$31:$C$69,2,FALSE)),"",VLOOKUP($A21,'Administratörens sida'!$A$31:$C$69,2,FALSE))</f>
        <v/>
      </c>
    </row>
    <row r="22" spans="1:18" x14ac:dyDescent="0.3">
      <c r="A22" s="45">
        <f>A21+1</f>
        <v>41430</v>
      </c>
      <c r="B22" s="46">
        <f t="shared" si="0"/>
        <v>4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46" t="str">
        <f>IF(ISERROR(VLOOKUP($A22,'Administratörens sida'!$A$31:$C$69,3,FALSE)),"",VLOOKUP($A22,'Administratörens sida'!$A$31:$C$69,3,FALSE))</f>
        <v>Nationaldagen</v>
      </c>
      <c r="J22" s="147"/>
      <c r="K22" s="149"/>
      <c r="L22" s="49" t="str">
        <f t="shared" si="4"/>
        <v/>
      </c>
      <c r="M22" s="150"/>
      <c r="N22" s="151"/>
      <c r="O22" s="24"/>
      <c r="P22" s="25"/>
      <c r="Q22" s="41">
        <f t="shared" si="5"/>
        <v>1</v>
      </c>
      <c r="R22" s="42">
        <f>IF(ISERROR(VLOOKUP($A22,'Administratörens sida'!$A$31:$C$69,2,FALSE)),"",VLOOKUP($A22,'Administratörens sida'!$A$31:$C$69,2,FALSE))</f>
        <v>0</v>
      </c>
    </row>
    <row r="23" spans="1:18" x14ac:dyDescent="0.3">
      <c r="A23" s="45">
        <f>A22+1</f>
        <v>41431</v>
      </c>
      <c r="B23" s="46">
        <f t="shared" si="0"/>
        <v>5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46" t="str">
        <f>IF(ISERROR(VLOOKUP($A23,'Administratörens sida'!$A$31:$C$69,3,FALSE)),"",VLOOKUP($A23,'Administratörens sida'!$A$31:$C$69,3,FALSE))</f>
        <v/>
      </c>
      <c r="J23" s="147"/>
      <c r="K23" s="149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sida'!$A$31:$C$69,2,FALSE)),"",VLOOKUP($A23,'Administratörens sida'!$A$31:$C$69,2,FALSE))</f>
        <v/>
      </c>
    </row>
    <row r="24" spans="1:18" x14ac:dyDescent="0.3">
      <c r="A24" s="45">
        <f>A23+1</f>
        <v>41432</v>
      </c>
      <c r="B24" s="46">
        <f t="shared" si="0"/>
        <v>6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46" t="str">
        <f>IF(ISERROR(VLOOKUP($A24,'Administratörens sida'!$A$31:$C$69,3,FALSE)),"",VLOOKUP($A24,'Administratörens sida'!$A$31:$C$69,3,FALSE))</f>
        <v/>
      </c>
      <c r="J24" s="147"/>
      <c r="K24" s="149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sida'!$A$31:$C$69,2,FALSE)),"",VLOOKUP($A24,'Administratörens sida'!$A$31:$C$69,2,FALSE))</f>
        <v/>
      </c>
    </row>
    <row r="25" spans="1:18" x14ac:dyDescent="0.3">
      <c r="A25" s="45">
        <f>A24+1</f>
        <v>41433</v>
      </c>
      <c r="B25" s="46">
        <f t="shared" si="0"/>
        <v>7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46" t="str">
        <f>IF(ISERROR(VLOOKUP($A25,'Administratörens sida'!$A$31:$C$69,3,FALSE)),"",VLOOKUP($A25,'Administratörens sida'!$A$31:$C$69,3,FALSE))</f>
        <v/>
      </c>
      <c r="J25" s="147"/>
      <c r="K25" s="149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sida'!$A$31:$C$69,2,FALSE)),"",VLOOKUP($A25,'Administratörens sida'!$A$31:$C$69,2,FALSE))</f>
        <v/>
      </c>
    </row>
    <row r="26" spans="1:18" x14ac:dyDescent="0.3">
      <c r="A26" s="45">
        <f t="shared" si="6"/>
        <v>41434</v>
      </c>
      <c r="B26" s="46">
        <f t="shared" si="0"/>
        <v>1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46" t="str">
        <f>IF(ISERROR(VLOOKUP($A26,'Administratörens sida'!$A$31:$C$69,3,FALSE)),"",VLOOKUP($A26,'Administratörens sida'!$A$31:$C$69,3,FALSE))</f>
        <v/>
      </c>
      <c r="J26" s="147"/>
      <c r="K26" s="149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sida'!$A$31:$C$69,2,FALSE)),"",VLOOKUP($A26,'Administratörens sida'!$A$31:$C$69,2,FALSE))</f>
        <v/>
      </c>
    </row>
    <row r="27" spans="1:18" x14ac:dyDescent="0.3">
      <c r="A27" s="45">
        <f t="shared" si="6"/>
        <v>41435</v>
      </c>
      <c r="B27" s="46">
        <f t="shared" si="0"/>
        <v>2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46" t="str">
        <f>IF(ISERROR(VLOOKUP($A27,'Administratörens sida'!$A$31:$C$69,3,FALSE)),"",VLOOKUP($A27,'Administratörens sida'!$A$31:$C$69,3,FALSE))</f>
        <v/>
      </c>
      <c r="J27" s="147"/>
      <c r="K27" s="149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sida'!$A$31:$C$69,2,FALSE)),"",VLOOKUP($A27,'Administratörens sida'!$A$31:$C$69,2,FALSE))</f>
        <v/>
      </c>
    </row>
    <row r="28" spans="1:18" x14ac:dyDescent="0.3">
      <c r="A28" s="45">
        <f t="shared" si="6"/>
        <v>41436</v>
      </c>
      <c r="B28" s="46">
        <f t="shared" si="0"/>
        <v>3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46" t="str">
        <f>IF(ISERROR(VLOOKUP($A28,'Administratörens sida'!$A$31:$C$69,3,FALSE)),"",VLOOKUP($A28,'Administratörens sida'!$A$31:$C$69,3,FALSE))</f>
        <v/>
      </c>
      <c r="J28" s="147"/>
      <c r="K28" s="149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sida'!$A$31:$C$69,2,FALSE)),"",VLOOKUP($A28,'Administratörens sida'!$A$31:$C$69,2,FALSE))</f>
        <v/>
      </c>
    </row>
    <row r="29" spans="1:18" x14ac:dyDescent="0.3">
      <c r="A29" s="45">
        <f t="shared" si="6"/>
        <v>41437</v>
      </c>
      <c r="B29" s="46">
        <f t="shared" si="0"/>
        <v>4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46" t="str">
        <f>IF(ISERROR(VLOOKUP($A29,'Administratörens sida'!$A$31:$C$69,3,FALSE)),"",VLOOKUP($A29,'Administratörens sida'!$A$31:$C$69,3,FALSE))</f>
        <v/>
      </c>
      <c r="J29" s="147"/>
      <c r="K29" s="149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sida'!$A$31:$C$69,2,FALSE)),"",VLOOKUP($A29,'Administratörens sida'!$A$31:$C$69,2,FALSE))</f>
        <v/>
      </c>
    </row>
    <row r="30" spans="1:18" x14ac:dyDescent="0.3">
      <c r="A30" s="45">
        <f t="shared" si="6"/>
        <v>41438</v>
      </c>
      <c r="B30" s="46">
        <f t="shared" si="0"/>
        <v>5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46" t="str">
        <f>IF(ISERROR(VLOOKUP($A30,'Administratörens sida'!$A$31:$C$69,3,FALSE)),"",VLOOKUP($A30,'Administratörens sida'!$A$31:$C$69,3,FALSE))</f>
        <v/>
      </c>
      <c r="J30" s="147"/>
      <c r="K30" s="149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sida'!$A$31:$C$69,2,FALSE)),"",VLOOKUP($A30,'Administratörens sida'!$A$31:$C$69,2,FALSE))</f>
        <v/>
      </c>
    </row>
    <row r="31" spans="1:18" x14ac:dyDescent="0.3">
      <c r="A31" s="45">
        <f t="shared" si="6"/>
        <v>41439</v>
      </c>
      <c r="B31" s="46">
        <f t="shared" si="0"/>
        <v>6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46" t="str">
        <f>IF(ISERROR(VLOOKUP($A31,'Administratörens sida'!$A$31:$C$69,3,FALSE)),"",VLOOKUP($A31,'Administratörens sida'!$A$31:$C$69,3,FALSE))</f>
        <v/>
      </c>
      <c r="J31" s="147"/>
      <c r="K31" s="149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sida'!$A$31:$C$69,2,FALSE)),"",VLOOKUP($A31,'Administratörens sida'!$A$31:$C$69,2,FALSE))</f>
        <v/>
      </c>
    </row>
    <row r="32" spans="1:18" x14ac:dyDescent="0.3">
      <c r="A32" s="45">
        <f t="shared" si="6"/>
        <v>41440</v>
      </c>
      <c r="B32" s="46">
        <f t="shared" si="0"/>
        <v>7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46" t="str">
        <f>IF(ISERROR(VLOOKUP($A32,'Administratörens sida'!$A$31:$C$69,3,FALSE)),"",VLOOKUP($A32,'Administratörens sida'!$A$31:$C$69,3,FALSE))</f>
        <v/>
      </c>
      <c r="J32" s="147"/>
      <c r="K32" s="149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sida'!$A$31:$C$69,2,FALSE)),"",VLOOKUP($A32,'Administratörens sida'!$A$31:$C$69,2,FALSE))</f>
        <v/>
      </c>
    </row>
    <row r="33" spans="1:18" x14ac:dyDescent="0.3">
      <c r="A33" s="45">
        <f t="shared" si="6"/>
        <v>41441</v>
      </c>
      <c r="B33" s="46">
        <f t="shared" si="0"/>
        <v>1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46" t="str">
        <f>IF(ISERROR(VLOOKUP($A33,'Administratörens sida'!$A$31:$C$69,3,FALSE)),"",VLOOKUP($A33,'Administratörens sida'!$A$31:$C$69,3,FALSE))</f>
        <v/>
      </c>
      <c r="J33" s="147"/>
      <c r="K33" s="149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sida'!$A$31:$C$69,2,FALSE)),"",VLOOKUP($A33,'Administratörens sida'!$A$31:$C$69,2,FALSE))</f>
        <v/>
      </c>
    </row>
    <row r="34" spans="1:18" x14ac:dyDescent="0.3">
      <c r="A34" s="45">
        <f t="shared" si="6"/>
        <v>41442</v>
      </c>
      <c r="B34" s="46">
        <f t="shared" si="0"/>
        <v>2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46" t="str">
        <f>IF(ISERROR(VLOOKUP($A34,'Administratörens sida'!$A$31:$C$69,3,FALSE)),"",VLOOKUP($A34,'Administratörens sida'!$A$31:$C$69,3,FALSE))</f>
        <v/>
      </c>
      <c r="J34" s="147"/>
      <c r="K34" s="149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sida'!$A$31:$C$69,2,FALSE)),"",VLOOKUP($A34,'Administratörens sida'!$A$31:$C$69,2,FALSE))</f>
        <v/>
      </c>
    </row>
    <row r="35" spans="1:18" x14ac:dyDescent="0.3">
      <c r="A35" s="45">
        <f t="shared" si="6"/>
        <v>41443</v>
      </c>
      <c r="B35" s="46">
        <f t="shared" si="0"/>
        <v>3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46" t="str">
        <f>IF(ISERROR(VLOOKUP($A35,'Administratörens sida'!$A$31:$C$69,3,FALSE)),"",VLOOKUP($A35,'Administratörens sida'!$A$31:$C$69,3,FALSE))</f>
        <v/>
      </c>
      <c r="J35" s="147"/>
      <c r="K35" s="149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sida'!$A$31:$C$69,2,FALSE)),"",VLOOKUP($A35,'Administratörens sida'!$A$31:$C$69,2,FALSE))</f>
        <v/>
      </c>
    </row>
    <row r="36" spans="1:18" x14ac:dyDescent="0.3">
      <c r="A36" s="45">
        <f t="shared" si="6"/>
        <v>41444</v>
      </c>
      <c r="B36" s="46">
        <f t="shared" si="0"/>
        <v>4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46" t="str">
        <f>IF(ISERROR(VLOOKUP($A36,'Administratörens sida'!$A$31:$C$69,3,FALSE)),"",VLOOKUP($A36,'Administratörens sida'!$A$31:$C$69,3,FALSE))</f>
        <v/>
      </c>
      <c r="J36" s="147"/>
      <c r="K36" s="149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sida'!$A$31:$C$69,2,FALSE)),"",VLOOKUP($A36,'Administratörens sida'!$A$31:$C$69,2,FALSE))</f>
        <v/>
      </c>
    </row>
    <row r="37" spans="1:18" x14ac:dyDescent="0.3">
      <c r="A37" s="45">
        <f t="shared" si="6"/>
        <v>41445</v>
      </c>
      <c r="B37" s="46">
        <f t="shared" si="0"/>
        <v>5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46" t="str">
        <f>IF(ISERROR(VLOOKUP($A37,'Administratörens sida'!$A$31:$C$69,3,FALSE)),"",VLOOKUP($A37,'Administratörens sida'!$A$31:$C$69,3,FALSE))</f>
        <v/>
      </c>
      <c r="J37" s="147"/>
      <c r="K37" s="149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sida'!$A$31:$C$69,2,FALSE)),"",VLOOKUP($A37,'Administratörens sida'!$A$31:$C$69,2,FALSE))</f>
        <v/>
      </c>
    </row>
    <row r="38" spans="1:18" x14ac:dyDescent="0.3">
      <c r="A38" s="45">
        <f t="shared" ref="A38:A46" si="7">A37+1</f>
        <v>41446</v>
      </c>
      <c r="B38" s="46">
        <f t="shared" si="0"/>
        <v>6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46" t="str">
        <f>IF(ISERROR(VLOOKUP($A38,'Administratörens sida'!$A$31:$C$69,3,FALSE)),"",VLOOKUP($A38,'Administratörens sida'!$A$31:$C$69,3,FALSE))</f>
        <v/>
      </c>
      <c r="J38" s="147"/>
      <c r="K38" s="149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sida'!$A$31:$C$69,2,FALSE)),"",VLOOKUP($A38,'Administratörens sida'!$A$31:$C$69,2,FALSE))</f>
        <v/>
      </c>
    </row>
    <row r="39" spans="1:18" x14ac:dyDescent="0.3">
      <c r="A39" s="45">
        <f t="shared" si="7"/>
        <v>41447</v>
      </c>
      <c r="B39" s="46">
        <f t="shared" si="0"/>
        <v>7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46" t="str">
        <f>IF(ISERROR(VLOOKUP($A39,'Administratörens sida'!$A$31:$C$69,3,FALSE)),"",VLOOKUP($A39,'Administratörens sida'!$A$31:$C$69,3,FALSE))</f>
        <v>Midsommarafton</v>
      </c>
      <c r="J39" s="147"/>
      <c r="K39" s="149"/>
      <c r="L39" s="49" t="str">
        <f t="shared" si="4"/>
        <v/>
      </c>
      <c r="M39" s="150"/>
      <c r="N39" s="151"/>
      <c r="O39" s="24"/>
      <c r="P39" s="25"/>
      <c r="Q39" s="41">
        <f t="shared" si="5"/>
        <v>1</v>
      </c>
      <c r="R39" s="42">
        <f>IF(ISERROR(VLOOKUP($A39,'Administratörens sida'!$A$31:$C$69,2,FALSE)),"",VLOOKUP($A39,'Administratörens sida'!$A$31:$C$69,2,FALSE))</f>
        <v>0</v>
      </c>
    </row>
    <row r="40" spans="1:18" x14ac:dyDescent="0.3">
      <c r="A40" s="45">
        <f t="shared" si="7"/>
        <v>41448</v>
      </c>
      <c r="B40" s="46">
        <f t="shared" si="0"/>
        <v>1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46" t="str">
        <f>IF(ISERROR(VLOOKUP($A40,'Administratörens sida'!$A$31:$C$69,3,FALSE)),"",VLOOKUP($A40,'Administratörens sida'!$A$31:$C$69,3,FALSE))</f>
        <v>Midsommardagen</v>
      </c>
      <c r="J40" s="147"/>
      <c r="K40" s="149"/>
      <c r="L40" s="49" t="str">
        <f t="shared" si="4"/>
        <v/>
      </c>
      <c r="M40" s="150"/>
      <c r="N40" s="151"/>
      <c r="O40" s="24"/>
      <c r="P40" s="25"/>
      <c r="Q40" s="41">
        <f t="shared" si="5"/>
        <v>1</v>
      </c>
      <c r="R40" s="42">
        <f>IF(ISERROR(VLOOKUP($A40,'Administratörens sida'!$A$31:$C$69,2,FALSE)),"",VLOOKUP($A40,'Administratörens sida'!$A$31:$C$69,2,FALSE))</f>
        <v>0</v>
      </c>
    </row>
    <row r="41" spans="1:18" x14ac:dyDescent="0.3">
      <c r="A41" s="45">
        <f t="shared" si="7"/>
        <v>41449</v>
      </c>
      <c r="B41" s="46">
        <f t="shared" si="0"/>
        <v>2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46" t="str">
        <f>IF(ISERROR(VLOOKUP($A41,'Administratörens sida'!$A$31:$C$69,3,FALSE)),"",VLOOKUP($A41,'Administratörens sida'!$A$31:$C$69,3,FALSE))</f>
        <v/>
      </c>
      <c r="J41" s="147"/>
      <c r="K41" s="149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sida'!$A$31:$C$69,2,FALSE)),"",VLOOKUP($A41,'Administratörens sida'!$A$31:$C$69,2,FALSE))</f>
        <v/>
      </c>
    </row>
    <row r="42" spans="1:18" x14ac:dyDescent="0.3">
      <c r="A42" s="45">
        <f t="shared" si="7"/>
        <v>41450</v>
      </c>
      <c r="B42" s="46">
        <f t="shared" si="0"/>
        <v>3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46" t="str">
        <f>IF(ISERROR(VLOOKUP($A42,'Administratörens sida'!$A$31:$C$69,3,FALSE)),"",VLOOKUP($A42,'Administratörens sida'!$A$31:$C$69,3,FALSE))</f>
        <v/>
      </c>
      <c r="J42" s="147"/>
      <c r="K42" s="149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sida'!$A$31:$C$69,2,FALSE)),"",VLOOKUP($A42,'Administratörens sida'!$A$31:$C$69,2,FALSE))</f>
        <v/>
      </c>
    </row>
    <row r="43" spans="1:18" x14ac:dyDescent="0.3">
      <c r="A43" s="45">
        <f t="shared" si="7"/>
        <v>41451</v>
      </c>
      <c r="B43" s="46">
        <f t="shared" si="0"/>
        <v>4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46" t="str">
        <f>IF(ISERROR(VLOOKUP($A43,'Administratörens sida'!$A$31:$C$69,3,FALSE)),"",VLOOKUP($A43,'Administratörens sida'!$A$31:$C$69,3,FALSE))</f>
        <v/>
      </c>
      <c r="J43" s="147"/>
      <c r="K43" s="149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sida'!$A$31:$C$69,2,FALSE)),"",VLOOKUP($A43,'Administratörens sida'!$A$31:$C$69,2,FALSE))</f>
        <v/>
      </c>
    </row>
    <row r="44" spans="1:18" x14ac:dyDescent="0.3">
      <c r="A44" s="45">
        <f t="shared" si="7"/>
        <v>41452</v>
      </c>
      <c r="B44" s="46">
        <f t="shared" si="0"/>
        <v>5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46" t="str">
        <f>IF(ISERROR(VLOOKUP($A44,'Administratörens sida'!$A$31:$C$69,3,FALSE)),"",VLOOKUP($A44,'Administratörens sida'!$A$31:$C$69,3,FALSE))</f>
        <v/>
      </c>
      <c r="J44" s="147"/>
      <c r="K44" s="149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sida'!$A$31:$C$69,2,FALSE)),"",VLOOKUP($A44,'Administratörens sida'!$A$31:$C$69,2,FALSE))</f>
        <v/>
      </c>
    </row>
    <row r="45" spans="1:18" x14ac:dyDescent="0.3">
      <c r="A45" s="45">
        <f t="shared" si="7"/>
        <v>41453</v>
      </c>
      <c r="B45" s="46">
        <f t="shared" si="0"/>
        <v>6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46" t="str">
        <f>IF(ISERROR(VLOOKUP($A45,'Administratörens sida'!$A$31:$C$69,3,FALSE)),"",VLOOKUP($A45,'Administratörens sida'!$A$31:$C$69,3,FALSE))</f>
        <v/>
      </c>
      <c r="J45" s="147"/>
      <c r="K45" s="149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sida'!$A$31:$C$69,2,FALSE)),"",VLOOKUP($A45,'Administratörens sida'!$A$31:$C$69,2,FALSE))</f>
        <v/>
      </c>
    </row>
    <row r="46" spans="1:18" x14ac:dyDescent="0.3">
      <c r="A46" s="45">
        <f t="shared" si="7"/>
        <v>41454</v>
      </c>
      <c r="B46" s="46">
        <f t="shared" si="0"/>
        <v>7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46" t="str">
        <f>IF(ISERROR(VLOOKUP($A46,'Administratörens sida'!$A$31:$C$69,3,FALSE)),"",VLOOKUP($A46,'Administratörens sida'!$A$31:$C$69,3,FALSE))</f>
        <v/>
      </c>
      <c r="J46" s="147"/>
      <c r="K46" s="149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sida'!$A$31:$C$69,2,FALSE)),"",VLOOKUP($A46,'Administratörens sida'!$A$31:$C$69,2,FALSE))</f>
        <v/>
      </c>
    </row>
    <row r="47" spans="1:18" x14ac:dyDescent="0.3">
      <c r="A47" s="127"/>
      <c r="B47" s="128"/>
      <c r="C47" s="129"/>
      <c r="D47" s="129"/>
      <c r="E47" s="129"/>
      <c r="F47" s="130"/>
      <c r="G47" s="131"/>
      <c r="H47" s="132"/>
      <c r="I47" s="164"/>
      <c r="J47" s="164"/>
      <c r="K47" s="164"/>
      <c r="L47" s="133"/>
      <c r="M47" s="163"/>
      <c r="N47" s="163"/>
      <c r="O47" s="25"/>
      <c r="P47" s="25"/>
      <c r="Q47" s="41"/>
      <c r="R47" s="42"/>
    </row>
    <row r="48" spans="1:18" x14ac:dyDescent="0.3">
      <c r="A48" s="11"/>
      <c r="B48" s="134"/>
      <c r="C48" s="11"/>
      <c r="D48" s="11"/>
      <c r="E48" s="11"/>
      <c r="F48" s="11"/>
      <c r="G48" s="11"/>
      <c r="H48" s="11"/>
      <c r="I48" s="135"/>
      <c r="J48" s="135"/>
      <c r="K48" s="135"/>
      <c r="L48" s="135"/>
      <c r="M48" s="135"/>
      <c r="N48" s="11"/>
      <c r="O48" s="25"/>
      <c r="P48" s="25"/>
    </row>
    <row r="49" spans="2:16" x14ac:dyDescent="0.3">
      <c r="B49" s="7"/>
      <c r="N49" s="11"/>
      <c r="O49" s="26"/>
      <c r="P49" s="26"/>
    </row>
  </sheetData>
  <sheetProtection sheet="1" objects="1" scenarios="1" selectLockedCells="1"/>
  <mergeCells count="68"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33:K33"/>
    <mergeCell ref="M33:N33"/>
    <mergeCell ref="I36:K36"/>
    <mergeCell ref="M36:N36"/>
    <mergeCell ref="I34:K34"/>
    <mergeCell ref="M34:N34"/>
    <mergeCell ref="I35:K35"/>
    <mergeCell ref="M35:N35"/>
    <mergeCell ref="I40:K40"/>
    <mergeCell ref="M40:N40"/>
    <mergeCell ref="I37:K37"/>
    <mergeCell ref="M37:N37"/>
    <mergeCell ref="I39:K39"/>
    <mergeCell ref="M39:N39"/>
    <mergeCell ref="I38:K38"/>
    <mergeCell ref="M38:N38"/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</mergeCells>
  <phoneticPr fontId="8" type="noConversion"/>
  <conditionalFormatting sqref="N17:N46 L17:M47 J17:K46 A17:I47">
    <cfRule type="expression" dxfId="128" priority="16" stopIfTrue="1">
      <formula>$L17&lt;&gt;""</formula>
    </cfRule>
    <cfRule type="expression" dxfId="127" priority="17" stopIfTrue="1">
      <formula>$Q17&gt;0</formula>
    </cfRule>
    <cfRule type="expression" dxfId="126" priority="18" stopIfTrue="1">
      <formula>OR(WEEKDAY($B17)=1,WEEKDAY($B17)=7)</formula>
    </cfRule>
  </conditionalFormatting>
  <conditionalFormatting sqref="M6:M8">
    <cfRule type="expression" dxfId="125" priority="13" stopIfTrue="1">
      <formula>$L6&lt;&gt;""</formula>
    </cfRule>
    <cfRule type="expression" dxfId="124" priority="14" stopIfTrue="1">
      <formula>$Q6&gt;0</formula>
    </cfRule>
    <cfRule type="expression" dxfId="123" priority="15" stopIfTrue="1">
      <formula>OR(WEEKDAY($B6)=1,WEEKDAY($B6)=7)</formula>
    </cfRule>
  </conditionalFormatting>
  <conditionalFormatting sqref="M6:M8">
    <cfRule type="expression" dxfId="122" priority="10" stopIfTrue="1">
      <formula>$N6&lt;&gt;""</formula>
    </cfRule>
    <cfRule type="expression" dxfId="121" priority="11" stopIfTrue="1">
      <formula>$S6&gt;0</formula>
    </cfRule>
    <cfRule type="expression" dxfId="120" priority="12" stopIfTrue="1">
      <formula>OR(WEEKDAY($B6)=1,WEEKDAY($B6)=7)</formula>
    </cfRule>
  </conditionalFormatting>
  <conditionalFormatting sqref="H17:H47">
    <cfRule type="expression" dxfId="119" priority="7" stopIfTrue="1">
      <formula>$L17&lt;&gt;""</formula>
    </cfRule>
    <cfRule type="expression" dxfId="118" priority="8" stopIfTrue="1">
      <formula>$Q17&gt;0</formula>
    </cfRule>
    <cfRule type="expression" dxfId="117" priority="9" stopIfTrue="1">
      <formula>OR(WEEKDAY($B17)=1,WEEKDAY($B17)=7)</formula>
    </cfRule>
  </conditionalFormatting>
  <conditionalFormatting sqref="M6:M8">
    <cfRule type="expression" dxfId="116" priority="4" stopIfTrue="1">
      <formula>$L6&lt;&gt;""</formula>
    </cfRule>
    <cfRule type="expression" dxfId="115" priority="5" stopIfTrue="1">
      <formula>$Q6&gt;0</formula>
    </cfRule>
    <cfRule type="expression" dxfId="114" priority="6" stopIfTrue="1">
      <formula>OR(WEEKDAY($B6)=1,WEEKDAY($B6)=7)</formula>
    </cfRule>
  </conditionalFormatting>
  <conditionalFormatting sqref="M6:M8">
    <cfRule type="expression" dxfId="113" priority="1" stopIfTrue="1">
      <formula>$N6&lt;&gt;""</formula>
    </cfRule>
    <cfRule type="expression" dxfId="112" priority="2" stopIfTrue="1">
      <formula>$S6&gt;0</formula>
    </cfRule>
    <cfRule type="expression" dxfId="111" priority="3" stopIfTrue="1">
      <formula>OR(WEEKDAY($B6)=1,WEEKDAY($B6)=7)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Zeros="0" workbookViewId="0">
      <selection activeCell="C17" sqref="C17"/>
    </sheetView>
  </sheetViews>
  <sheetFormatPr defaultColWidth="8.88671875" defaultRowHeight="14.4" x14ac:dyDescent="0.3"/>
  <cols>
    <col min="1" max="1" width="7.6640625" customWidth="1"/>
    <col min="2" max="2" width="8.77734375" bestFit="1" customWidth="1"/>
    <col min="3" max="3" width="8.44140625" customWidth="1"/>
    <col min="4" max="4" width="8.6640625" customWidth="1"/>
    <col min="5" max="6" width="8.44140625" customWidth="1"/>
    <col min="7" max="7" width="10.33203125" customWidth="1"/>
    <col min="8" max="8" width="8.44140625" customWidth="1"/>
    <col min="9" max="9" width="14.109375" customWidth="1"/>
    <col min="10" max="10" width="11" customWidth="1"/>
    <col min="11" max="11" width="3.6640625" customWidth="1"/>
    <col min="12" max="12" width="15.44140625" customWidth="1"/>
    <col min="13" max="13" width="9.6640625" customWidth="1"/>
    <col min="14" max="14" width="14.44140625" customWidth="1"/>
    <col min="16" max="16" width="13.44140625" customWidth="1"/>
    <col min="17" max="17" width="14.33203125" style="37" hidden="1" customWidth="1"/>
    <col min="18" max="18" width="11.44140625" style="37" hidden="1" customWidth="1"/>
  </cols>
  <sheetData>
    <row r="1" spans="1:18" s="9" customFormat="1" ht="42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ht="16.2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ht="16.2" x14ac:dyDescent="0.3">
      <c r="A3" s="3" t="str">
        <f>Sammanställning!A3</f>
        <v>Flextidsuppföljning 2017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41455</v>
      </c>
      <c r="O3" s="9"/>
      <c r="P3" s="9"/>
      <c r="Q3" s="36"/>
      <c r="R3" s="36"/>
    </row>
    <row r="4" spans="1:18" s="15" customFormat="1" ht="16.2" x14ac:dyDescent="0.3">
      <c r="A4" s="13"/>
      <c r="K4" s="70"/>
      <c r="N4" s="43"/>
      <c r="O4" s="9"/>
      <c r="P4" s="9"/>
      <c r="Q4" s="36"/>
      <c r="R4" s="36"/>
    </row>
    <row r="5" spans="1:18" ht="16.2" x14ac:dyDescent="0.3">
      <c r="A5" s="157" t="s">
        <v>36</v>
      </c>
      <c r="B5" s="158"/>
      <c r="C5" s="159"/>
      <c r="D5" s="44"/>
      <c r="E5" s="83" t="s">
        <v>34</v>
      </c>
      <c r="F5" s="86"/>
      <c r="G5" s="87" t="s">
        <v>47</v>
      </c>
      <c r="H5" s="44"/>
      <c r="I5" s="83" t="s">
        <v>63</v>
      </c>
      <c r="J5" s="87" t="s">
        <v>47</v>
      </c>
      <c r="K5" s="79"/>
      <c r="L5" s="83" t="s">
        <v>35</v>
      </c>
      <c r="M5" s="87" t="s">
        <v>47</v>
      </c>
    </row>
    <row r="6" spans="1:18" s="4" customFormat="1" ht="16.2" x14ac:dyDescent="0.3">
      <c r="A6" s="160" t="str">
        <f>Sammanställning!B8</f>
        <v>&lt;Namn&gt;</v>
      </c>
      <c r="B6" s="161"/>
      <c r="C6" s="162"/>
      <c r="D6" s="44"/>
      <c r="E6" s="50" t="s">
        <v>3</v>
      </c>
      <c r="F6" s="50"/>
      <c r="G6" s="69">
        <f>SUM(G17:G47)</f>
        <v>0</v>
      </c>
      <c r="H6" s="1"/>
      <c r="I6" s="56" t="s">
        <v>23</v>
      </c>
      <c r="J6" s="98">
        <v>0.33333333333333331</v>
      </c>
      <c r="K6" s="71"/>
      <c r="L6" s="50" t="s">
        <v>6</v>
      </c>
      <c r="M6" s="120">
        <f>Juni!M8</f>
        <v>0</v>
      </c>
      <c r="Q6" s="38"/>
      <c r="R6" s="38"/>
    </row>
    <row r="7" spans="1:18" x14ac:dyDescent="0.3">
      <c r="A7" s="160" t="s">
        <v>4</v>
      </c>
      <c r="B7" s="162"/>
      <c r="C7" s="97">
        <f>Sammanställning!B10</f>
        <v>1</v>
      </c>
      <c r="D7" s="1"/>
      <c r="E7" s="50" t="s">
        <v>5</v>
      </c>
      <c r="F7" s="50"/>
      <c r="G7" s="69">
        <f>Sammanställning!C20</f>
        <v>6.5625</v>
      </c>
      <c r="H7" s="1"/>
      <c r="I7" s="50" t="s">
        <v>24</v>
      </c>
      <c r="J7" s="51">
        <f>J6+G8+0.5/24</f>
        <v>0.66666666666666663</v>
      </c>
      <c r="K7" s="72"/>
      <c r="L7" s="50" t="s">
        <v>1</v>
      </c>
      <c r="M7" s="120">
        <f>SUM(H17:H47,)</f>
        <v>0</v>
      </c>
    </row>
    <row r="8" spans="1:18" x14ac:dyDescent="0.3">
      <c r="A8" s="1"/>
      <c r="B8" s="1"/>
      <c r="C8" s="1"/>
      <c r="D8" s="1"/>
      <c r="E8" s="50" t="s">
        <v>56</v>
      </c>
      <c r="F8" s="50"/>
      <c r="G8" s="69">
        <f>Sammanställning!D20</f>
        <v>0.3125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3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IF(M8&gt;(40/24), "Flex överskrider 40h",IF(M8&lt;(-10/24),"Flex underskrider -10h",""))</f>
        <v/>
      </c>
      <c r="N9" s="1"/>
    </row>
    <row r="10" spans="1:18" s="8" customFormat="1" ht="13.8" x14ac:dyDescent="0.3">
      <c r="A10" s="154" t="s">
        <v>44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Q10" s="39"/>
      <c r="R10" s="39"/>
    </row>
    <row r="11" spans="1:18" s="8" customFormat="1" ht="13.8" x14ac:dyDescent="0.3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3.8" x14ac:dyDescent="0.3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3.8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3.8" x14ac:dyDescent="0.3">
      <c r="A14" s="94" t="s">
        <v>42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ht="16.2" x14ac:dyDescent="0.3">
      <c r="Q15" s="35"/>
      <c r="R15" s="35"/>
    </row>
    <row r="16" spans="1:18" s="12" customFormat="1" ht="41.25" customHeight="1" x14ac:dyDescent="0.3">
      <c r="A16" s="88" t="s">
        <v>9</v>
      </c>
      <c r="B16" s="88" t="s">
        <v>8</v>
      </c>
      <c r="C16" s="80" t="s">
        <v>48</v>
      </c>
      <c r="D16" s="80" t="s">
        <v>49</v>
      </c>
      <c r="E16" s="80" t="s">
        <v>50</v>
      </c>
      <c r="F16" s="80" t="s">
        <v>64</v>
      </c>
      <c r="G16" s="88" t="s">
        <v>51</v>
      </c>
      <c r="H16" s="88" t="s">
        <v>66</v>
      </c>
      <c r="I16" s="152" t="s">
        <v>10</v>
      </c>
      <c r="J16" s="153"/>
      <c r="K16" s="153"/>
      <c r="L16" s="89" t="s">
        <v>52</v>
      </c>
      <c r="M16" s="153" t="s">
        <v>43</v>
      </c>
      <c r="N16" s="156"/>
      <c r="Q16" s="40" t="s">
        <v>31</v>
      </c>
      <c r="R16" s="40" t="s">
        <v>28</v>
      </c>
    </row>
    <row r="17" spans="1:18" s="16" customFormat="1" x14ac:dyDescent="0.3">
      <c r="A17" s="45">
        <f>'Administratörens sida'!A20</f>
        <v>41455</v>
      </c>
      <c r="B17" s="46">
        <f>WEEKDAY(A17+1)</f>
        <v>1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46" t="str">
        <f>IF(ISERROR(VLOOKUP($A17,'Administratörens sida'!$A$31:$C$69,3,FALSE)),"",VLOOKUP($A17,'Administratörens sida'!$A$31:$C$69,3,FALSE))</f>
        <v/>
      </c>
      <c r="J17" s="147"/>
      <c r="K17" s="149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sida'!$A$31:$C$69,2,FALSE)),"",VLOOKUP($A17,'Administratörens sida'!$A$31:$C$69,2,FALSE))</f>
        <v/>
      </c>
    </row>
    <row r="18" spans="1:18" x14ac:dyDescent="0.3">
      <c r="A18" s="45">
        <f>A17+1</f>
        <v>41456</v>
      </c>
      <c r="B18" s="46">
        <f t="shared" ref="B18:B47" si="0">WEEKDAY(A18+1)</f>
        <v>2</v>
      </c>
      <c r="C18" s="47"/>
      <c r="D18" s="47"/>
      <c r="E18" s="47">
        <f t="shared" ref="E18:E47" si="1">IF(D18="",0,IF(OR(B18=1,B18=2,Q18&lt;&gt;0,L18&lt;&gt;""),0,0.5/24))</f>
        <v>0</v>
      </c>
      <c r="F18" s="109"/>
      <c r="G18" s="48">
        <f t="shared" ref="G18:G46" si="2">IF(D18="",0,D18-C18-E18-F18)</f>
        <v>0</v>
      </c>
      <c r="H18" s="119">
        <f t="shared" ref="H18:H46" si="3">IF(OR(B18=1,B18=2,Q18=1),D18-C18-E18-F18,IF(D18="",-F18,IF(L18&lt;&gt;"",G18-($G$8-L18),G18-$G$8)))</f>
        <v>0</v>
      </c>
      <c r="I18" s="146" t="str">
        <f>IF(ISERROR(VLOOKUP($A18,'Administratörens sida'!$A$31:$C$69,3,FALSE)),"",VLOOKUP($A18,'Administratörens sida'!$A$31:$C$69,3,FALSE))</f>
        <v/>
      </c>
      <c r="J18" s="147"/>
      <c r="K18" s="149"/>
      <c r="L18" s="49" t="str">
        <f t="shared" ref="L18:L47" si="4">IF(R18="","",IF(R18&gt;0,R18*$C$7,""))</f>
        <v/>
      </c>
      <c r="M18" s="150"/>
      <c r="N18" s="151"/>
      <c r="O18" s="24"/>
      <c r="Q18" s="41">
        <f t="shared" ref="Q18:Q47" si="5">IF(AND(I18&lt;&gt;"",L18=""),1,0)</f>
        <v>0</v>
      </c>
      <c r="R18" s="42" t="str">
        <f>IF(ISERROR(VLOOKUP($A18,'Administratörens sida'!$A$31:$C$69,2,FALSE)),"",VLOOKUP($A18,'Administratörens sida'!$A$31:$C$69,2,FALSE))</f>
        <v/>
      </c>
    </row>
    <row r="19" spans="1:18" x14ac:dyDescent="0.3">
      <c r="A19" s="45">
        <f>A18+1</f>
        <v>41457</v>
      </c>
      <c r="B19" s="46">
        <f t="shared" si="0"/>
        <v>3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46" t="str">
        <f>IF(ISERROR(VLOOKUP($A19,'Administratörens sida'!$A$31:$C$69,3,FALSE)),"",VLOOKUP($A19,'Administratörens sida'!$A$31:$C$69,3,FALSE))</f>
        <v/>
      </c>
      <c r="J19" s="147"/>
      <c r="K19" s="149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sida'!$A$31:$C$69,2,FALSE)),"",VLOOKUP($A19,'Administratörens sida'!$A$31:$C$69,2,FALSE))</f>
        <v/>
      </c>
    </row>
    <row r="20" spans="1:18" x14ac:dyDescent="0.3">
      <c r="A20" s="45">
        <f>A19+1</f>
        <v>41458</v>
      </c>
      <c r="B20" s="46">
        <f t="shared" si="0"/>
        <v>4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46" t="str">
        <f>IF(ISERROR(VLOOKUP($A20,'Administratörens sida'!$A$31:$C$69,3,FALSE)),"",VLOOKUP($A20,'Administratörens sida'!$A$31:$C$69,3,FALSE))</f>
        <v/>
      </c>
      <c r="J20" s="147"/>
      <c r="K20" s="149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sida'!$A$31:$C$69,2,FALSE)),"",VLOOKUP($A20,'Administratörens sida'!$A$31:$C$69,2,FALSE))</f>
        <v/>
      </c>
    </row>
    <row r="21" spans="1:18" x14ac:dyDescent="0.3">
      <c r="A21" s="45">
        <f t="shared" ref="A21:A37" si="6">A20+1</f>
        <v>41459</v>
      </c>
      <c r="B21" s="46">
        <f t="shared" si="0"/>
        <v>5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46" t="str">
        <f>IF(ISERROR(VLOOKUP($A21,'Administratörens sida'!$A$31:$C$69,3,FALSE)),"",VLOOKUP($A21,'Administratörens sida'!$A$31:$C$69,3,FALSE))</f>
        <v/>
      </c>
      <c r="J21" s="147"/>
      <c r="K21" s="149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sida'!$A$31:$C$69,2,FALSE)),"",VLOOKUP($A21,'Administratörens sida'!$A$31:$C$69,2,FALSE))</f>
        <v/>
      </c>
    </row>
    <row r="22" spans="1:18" x14ac:dyDescent="0.3">
      <c r="A22" s="45">
        <f>A21+1</f>
        <v>41460</v>
      </c>
      <c r="B22" s="46">
        <f t="shared" si="0"/>
        <v>6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46" t="str">
        <f>IF(ISERROR(VLOOKUP($A22,'Administratörens sida'!$A$31:$C$69,3,FALSE)),"",VLOOKUP($A22,'Administratörens sida'!$A$31:$C$69,3,FALSE))</f>
        <v/>
      </c>
      <c r="J22" s="147"/>
      <c r="K22" s="149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sida'!$A$31:$C$69,2,FALSE)),"",VLOOKUP($A22,'Administratörens sida'!$A$31:$C$69,2,FALSE))</f>
        <v/>
      </c>
    </row>
    <row r="23" spans="1:18" x14ac:dyDescent="0.3">
      <c r="A23" s="45">
        <f>A22+1</f>
        <v>41461</v>
      </c>
      <c r="B23" s="46">
        <f t="shared" si="0"/>
        <v>7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46" t="str">
        <f>IF(ISERROR(VLOOKUP($A23,'Administratörens sida'!$A$31:$C$69,3,FALSE)),"",VLOOKUP($A23,'Administratörens sida'!$A$31:$C$69,3,FALSE))</f>
        <v/>
      </c>
      <c r="J23" s="147"/>
      <c r="K23" s="149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sida'!$A$31:$C$69,2,FALSE)),"",VLOOKUP($A23,'Administratörens sida'!$A$31:$C$69,2,FALSE))</f>
        <v/>
      </c>
    </row>
    <row r="24" spans="1:18" x14ac:dyDescent="0.3">
      <c r="A24" s="45">
        <f>A23+1</f>
        <v>41462</v>
      </c>
      <c r="B24" s="46">
        <f t="shared" si="0"/>
        <v>1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46" t="str">
        <f>IF(ISERROR(VLOOKUP($A24,'Administratörens sida'!$A$31:$C$69,3,FALSE)),"",VLOOKUP($A24,'Administratörens sida'!$A$31:$C$69,3,FALSE))</f>
        <v/>
      </c>
      <c r="J24" s="147"/>
      <c r="K24" s="149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sida'!$A$31:$C$69,2,FALSE)),"",VLOOKUP($A24,'Administratörens sida'!$A$31:$C$69,2,FALSE))</f>
        <v/>
      </c>
    </row>
    <row r="25" spans="1:18" x14ac:dyDescent="0.3">
      <c r="A25" s="45">
        <f>A24+1</f>
        <v>41463</v>
      </c>
      <c r="B25" s="46">
        <f t="shared" si="0"/>
        <v>2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46" t="str">
        <f>IF(ISERROR(VLOOKUP($A25,'Administratörens sida'!$A$31:$C$69,3,FALSE)),"",VLOOKUP($A25,'Administratörens sida'!$A$31:$C$69,3,FALSE))</f>
        <v/>
      </c>
      <c r="J25" s="147"/>
      <c r="K25" s="149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sida'!$A$31:$C$69,2,FALSE)),"",VLOOKUP($A25,'Administratörens sida'!$A$31:$C$69,2,FALSE))</f>
        <v/>
      </c>
    </row>
    <row r="26" spans="1:18" x14ac:dyDescent="0.3">
      <c r="A26" s="45">
        <f t="shared" si="6"/>
        <v>41464</v>
      </c>
      <c r="B26" s="46">
        <f t="shared" si="0"/>
        <v>3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46" t="str">
        <f>IF(ISERROR(VLOOKUP($A26,'Administratörens sida'!$A$31:$C$69,3,FALSE)),"",VLOOKUP($A26,'Administratörens sida'!$A$31:$C$69,3,FALSE))</f>
        <v/>
      </c>
      <c r="J26" s="147"/>
      <c r="K26" s="149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sida'!$A$31:$C$69,2,FALSE)),"",VLOOKUP($A26,'Administratörens sida'!$A$31:$C$69,2,FALSE))</f>
        <v/>
      </c>
    </row>
    <row r="27" spans="1:18" x14ac:dyDescent="0.3">
      <c r="A27" s="45">
        <f t="shared" si="6"/>
        <v>41465</v>
      </c>
      <c r="B27" s="46">
        <f t="shared" si="0"/>
        <v>4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46" t="str">
        <f>IF(ISERROR(VLOOKUP($A27,'Administratörens sida'!$A$31:$C$69,3,FALSE)),"",VLOOKUP($A27,'Administratörens sida'!$A$31:$C$69,3,FALSE))</f>
        <v/>
      </c>
      <c r="J27" s="147"/>
      <c r="K27" s="149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sida'!$A$31:$C$69,2,FALSE)),"",VLOOKUP($A27,'Administratörens sida'!$A$31:$C$69,2,FALSE))</f>
        <v/>
      </c>
    </row>
    <row r="28" spans="1:18" x14ac:dyDescent="0.3">
      <c r="A28" s="45">
        <f t="shared" si="6"/>
        <v>41466</v>
      </c>
      <c r="B28" s="46">
        <f t="shared" si="0"/>
        <v>5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46" t="str">
        <f>IF(ISERROR(VLOOKUP($A28,'Administratörens sida'!$A$31:$C$69,3,FALSE)),"",VLOOKUP($A28,'Administratörens sida'!$A$31:$C$69,3,FALSE))</f>
        <v/>
      </c>
      <c r="J28" s="147"/>
      <c r="K28" s="149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sida'!$A$31:$C$69,2,FALSE)),"",VLOOKUP($A28,'Administratörens sida'!$A$31:$C$69,2,FALSE))</f>
        <v/>
      </c>
    </row>
    <row r="29" spans="1:18" x14ac:dyDescent="0.3">
      <c r="A29" s="45">
        <f t="shared" si="6"/>
        <v>41467</v>
      </c>
      <c r="B29" s="46">
        <f t="shared" si="0"/>
        <v>6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46" t="str">
        <f>IF(ISERROR(VLOOKUP($A29,'Administratörens sida'!$A$31:$C$69,3,FALSE)),"",VLOOKUP($A29,'Administratörens sida'!$A$31:$C$69,3,FALSE))</f>
        <v/>
      </c>
      <c r="J29" s="147"/>
      <c r="K29" s="149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sida'!$A$31:$C$69,2,FALSE)),"",VLOOKUP($A29,'Administratörens sida'!$A$31:$C$69,2,FALSE))</f>
        <v/>
      </c>
    </row>
    <row r="30" spans="1:18" x14ac:dyDescent="0.3">
      <c r="A30" s="45">
        <f t="shared" si="6"/>
        <v>41468</v>
      </c>
      <c r="B30" s="46">
        <f t="shared" si="0"/>
        <v>7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46" t="str">
        <f>IF(ISERROR(VLOOKUP($A30,'Administratörens sida'!$A$31:$C$69,3,FALSE)),"",VLOOKUP($A30,'Administratörens sida'!$A$31:$C$69,3,FALSE))</f>
        <v/>
      </c>
      <c r="J30" s="147"/>
      <c r="K30" s="149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sida'!$A$31:$C$69,2,FALSE)),"",VLOOKUP($A30,'Administratörens sida'!$A$31:$C$69,2,FALSE))</f>
        <v/>
      </c>
    </row>
    <row r="31" spans="1:18" x14ac:dyDescent="0.3">
      <c r="A31" s="45">
        <f t="shared" si="6"/>
        <v>41469</v>
      </c>
      <c r="B31" s="46">
        <f t="shared" si="0"/>
        <v>1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46" t="str">
        <f>IF(ISERROR(VLOOKUP($A31,'Administratörens sida'!$A$31:$C$69,3,FALSE)),"",VLOOKUP($A31,'Administratörens sida'!$A$31:$C$69,3,FALSE))</f>
        <v/>
      </c>
      <c r="J31" s="147"/>
      <c r="K31" s="149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sida'!$A$31:$C$69,2,FALSE)),"",VLOOKUP($A31,'Administratörens sida'!$A$31:$C$69,2,FALSE))</f>
        <v/>
      </c>
    </row>
    <row r="32" spans="1:18" x14ac:dyDescent="0.3">
      <c r="A32" s="45">
        <f t="shared" si="6"/>
        <v>41470</v>
      </c>
      <c r="B32" s="46">
        <f t="shared" si="0"/>
        <v>2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46" t="str">
        <f>IF(ISERROR(VLOOKUP($A32,'Administratörens sida'!$A$31:$C$69,3,FALSE)),"",VLOOKUP($A32,'Administratörens sida'!$A$31:$C$69,3,FALSE))</f>
        <v/>
      </c>
      <c r="J32" s="147"/>
      <c r="K32" s="149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sida'!$A$31:$C$69,2,FALSE)),"",VLOOKUP($A32,'Administratörens sida'!$A$31:$C$69,2,FALSE))</f>
        <v/>
      </c>
    </row>
    <row r="33" spans="1:18" x14ac:dyDescent="0.3">
      <c r="A33" s="45">
        <f t="shared" si="6"/>
        <v>41471</v>
      </c>
      <c r="B33" s="46">
        <f t="shared" si="0"/>
        <v>3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46" t="str">
        <f>IF(ISERROR(VLOOKUP($A33,'Administratörens sida'!$A$31:$C$69,3,FALSE)),"",VLOOKUP($A33,'Administratörens sida'!$A$31:$C$69,3,FALSE))</f>
        <v/>
      </c>
      <c r="J33" s="147"/>
      <c r="K33" s="149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sida'!$A$31:$C$69,2,FALSE)),"",VLOOKUP($A33,'Administratörens sida'!$A$31:$C$69,2,FALSE))</f>
        <v/>
      </c>
    </row>
    <row r="34" spans="1:18" x14ac:dyDescent="0.3">
      <c r="A34" s="45">
        <f t="shared" si="6"/>
        <v>41472</v>
      </c>
      <c r="B34" s="46">
        <f t="shared" si="0"/>
        <v>4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46" t="str">
        <f>IF(ISERROR(VLOOKUP($A34,'Administratörens sida'!$A$31:$C$69,3,FALSE)),"",VLOOKUP($A34,'Administratörens sida'!$A$31:$C$69,3,FALSE))</f>
        <v/>
      </c>
      <c r="J34" s="147"/>
      <c r="K34" s="149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sida'!$A$31:$C$69,2,FALSE)),"",VLOOKUP($A34,'Administratörens sida'!$A$31:$C$69,2,FALSE))</f>
        <v/>
      </c>
    </row>
    <row r="35" spans="1:18" x14ac:dyDescent="0.3">
      <c r="A35" s="45">
        <f t="shared" si="6"/>
        <v>41473</v>
      </c>
      <c r="B35" s="46">
        <f t="shared" si="0"/>
        <v>5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46" t="str">
        <f>IF(ISERROR(VLOOKUP($A35,'Administratörens sida'!$A$31:$C$69,3,FALSE)),"",VLOOKUP($A35,'Administratörens sida'!$A$31:$C$69,3,FALSE))</f>
        <v/>
      </c>
      <c r="J35" s="147"/>
      <c r="K35" s="149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sida'!$A$31:$C$69,2,FALSE)),"",VLOOKUP($A35,'Administratörens sida'!$A$31:$C$69,2,FALSE))</f>
        <v/>
      </c>
    </row>
    <row r="36" spans="1:18" x14ac:dyDescent="0.3">
      <c r="A36" s="45">
        <f t="shared" si="6"/>
        <v>41474</v>
      </c>
      <c r="B36" s="46">
        <f t="shared" si="0"/>
        <v>6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46" t="str">
        <f>IF(ISERROR(VLOOKUP($A36,'Administratörens sida'!$A$31:$C$69,3,FALSE)),"",VLOOKUP($A36,'Administratörens sida'!$A$31:$C$69,3,FALSE))</f>
        <v/>
      </c>
      <c r="J36" s="147"/>
      <c r="K36" s="149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sida'!$A$31:$C$69,2,FALSE)),"",VLOOKUP($A36,'Administratörens sida'!$A$31:$C$69,2,FALSE))</f>
        <v/>
      </c>
    </row>
    <row r="37" spans="1:18" x14ac:dyDescent="0.3">
      <c r="A37" s="45">
        <f t="shared" si="6"/>
        <v>41475</v>
      </c>
      <c r="B37" s="46">
        <f t="shared" si="0"/>
        <v>7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46" t="str">
        <f>IF(ISERROR(VLOOKUP($A37,'Administratörens sida'!$A$31:$C$69,3,FALSE)),"",VLOOKUP($A37,'Administratörens sida'!$A$31:$C$69,3,FALSE))</f>
        <v/>
      </c>
      <c r="J37" s="147"/>
      <c r="K37" s="149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sida'!$A$31:$C$69,2,FALSE)),"",VLOOKUP($A37,'Administratörens sida'!$A$31:$C$69,2,FALSE))</f>
        <v/>
      </c>
    </row>
    <row r="38" spans="1:18" x14ac:dyDescent="0.3">
      <c r="A38" s="45">
        <f t="shared" ref="A38:A47" si="7">A37+1</f>
        <v>41476</v>
      </c>
      <c r="B38" s="46">
        <f t="shared" si="0"/>
        <v>1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46" t="str">
        <f>IF(ISERROR(VLOOKUP($A38,'Administratörens sida'!$A$31:$C$69,3,FALSE)),"",VLOOKUP($A38,'Administratörens sida'!$A$31:$C$69,3,FALSE))</f>
        <v/>
      </c>
      <c r="J38" s="147"/>
      <c r="K38" s="149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sida'!$A$31:$C$69,2,FALSE)),"",VLOOKUP($A38,'Administratörens sida'!$A$31:$C$69,2,FALSE))</f>
        <v/>
      </c>
    </row>
    <row r="39" spans="1:18" x14ac:dyDescent="0.3">
      <c r="A39" s="45">
        <f t="shared" si="7"/>
        <v>41477</v>
      </c>
      <c r="B39" s="46">
        <f t="shared" si="0"/>
        <v>2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46" t="str">
        <f>IF(ISERROR(VLOOKUP($A39,'Administratörens sida'!$A$31:$C$69,3,FALSE)),"",VLOOKUP($A39,'Administratörens sida'!$A$31:$C$69,3,FALSE))</f>
        <v/>
      </c>
      <c r="J39" s="147"/>
      <c r="K39" s="149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sida'!$A$31:$C$69,2,FALSE)),"",VLOOKUP($A39,'Administratörens sida'!$A$31:$C$69,2,FALSE))</f>
        <v/>
      </c>
    </row>
    <row r="40" spans="1:18" x14ac:dyDescent="0.3">
      <c r="A40" s="45">
        <f t="shared" si="7"/>
        <v>41478</v>
      </c>
      <c r="B40" s="46">
        <f t="shared" si="0"/>
        <v>3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46" t="str">
        <f>IF(ISERROR(VLOOKUP($A40,'Administratörens sida'!$A$31:$C$69,3,FALSE)),"",VLOOKUP($A40,'Administratörens sida'!$A$31:$C$69,3,FALSE))</f>
        <v/>
      </c>
      <c r="J40" s="147"/>
      <c r="K40" s="149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sida'!$A$31:$C$69,2,FALSE)),"",VLOOKUP($A40,'Administratörens sida'!$A$31:$C$69,2,FALSE))</f>
        <v/>
      </c>
    </row>
    <row r="41" spans="1:18" x14ac:dyDescent="0.3">
      <c r="A41" s="45">
        <f t="shared" si="7"/>
        <v>41479</v>
      </c>
      <c r="B41" s="46">
        <f t="shared" si="0"/>
        <v>4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46" t="str">
        <f>IF(ISERROR(VLOOKUP($A41,'Administratörens sida'!$A$31:$C$69,3,FALSE)),"",VLOOKUP($A41,'Administratörens sida'!$A$31:$C$69,3,FALSE))</f>
        <v/>
      </c>
      <c r="J41" s="147"/>
      <c r="K41" s="149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sida'!$A$31:$C$69,2,FALSE)),"",VLOOKUP($A41,'Administratörens sida'!$A$31:$C$69,2,FALSE))</f>
        <v/>
      </c>
    </row>
    <row r="42" spans="1:18" x14ac:dyDescent="0.3">
      <c r="A42" s="45">
        <f t="shared" si="7"/>
        <v>41480</v>
      </c>
      <c r="B42" s="46">
        <f t="shared" si="0"/>
        <v>5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46" t="str">
        <f>IF(ISERROR(VLOOKUP($A42,'Administratörens sida'!$A$31:$C$69,3,FALSE)),"",VLOOKUP($A42,'Administratörens sida'!$A$31:$C$69,3,FALSE))</f>
        <v/>
      </c>
      <c r="J42" s="147"/>
      <c r="K42" s="149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sida'!$A$31:$C$69,2,FALSE)),"",VLOOKUP($A42,'Administratörens sida'!$A$31:$C$69,2,FALSE))</f>
        <v/>
      </c>
    </row>
    <row r="43" spans="1:18" x14ac:dyDescent="0.3">
      <c r="A43" s="45">
        <f t="shared" si="7"/>
        <v>41481</v>
      </c>
      <c r="B43" s="46">
        <f t="shared" si="0"/>
        <v>6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46" t="str">
        <f>IF(ISERROR(VLOOKUP($A43,'Administratörens sida'!$A$31:$C$69,3,FALSE)),"",VLOOKUP($A43,'Administratörens sida'!$A$31:$C$69,3,FALSE))</f>
        <v/>
      </c>
      <c r="J43" s="147"/>
      <c r="K43" s="149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sida'!$A$31:$C$69,2,FALSE)),"",VLOOKUP($A43,'Administratörens sida'!$A$31:$C$69,2,FALSE))</f>
        <v/>
      </c>
    </row>
    <row r="44" spans="1:18" x14ac:dyDescent="0.3">
      <c r="A44" s="45">
        <f t="shared" si="7"/>
        <v>41482</v>
      </c>
      <c r="B44" s="46">
        <f t="shared" si="0"/>
        <v>7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46" t="str">
        <f>IF(ISERROR(VLOOKUP($A44,'Administratörens sida'!$A$31:$C$69,3,FALSE)),"",VLOOKUP($A44,'Administratörens sida'!$A$31:$C$69,3,FALSE))</f>
        <v/>
      </c>
      <c r="J44" s="147"/>
      <c r="K44" s="149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sida'!$A$31:$C$69,2,FALSE)),"",VLOOKUP($A44,'Administratörens sida'!$A$31:$C$69,2,FALSE))</f>
        <v/>
      </c>
    </row>
    <row r="45" spans="1:18" x14ac:dyDescent="0.3">
      <c r="A45" s="45">
        <f t="shared" si="7"/>
        <v>41483</v>
      </c>
      <c r="B45" s="46">
        <f t="shared" si="0"/>
        <v>1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46" t="str">
        <f>IF(ISERROR(VLOOKUP($A45,'Administratörens sida'!$A$31:$C$69,3,FALSE)),"",VLOOKUP($A45,'Administratörens sida'!$A$31:$C$69,3,FALSE))</f>
        <v/>
      </c>
      <c r="J45" s="147"/>
      <c r="K45" s="149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sida'!$A$31:$C$69,2,FALSE)),"",VLOOKUP($A45,'Administratörens sida'!$A$31:$C$69,2,FALSE))</f>
        <v/>
      </c>
    </row>
    <row r="46" spans="1:18" x14ac:dyDescent="0.3">
      <c r="A46" s="45">
        <f t="shared" si="7"/>
        <v>41484</v>
      </c>
      <c r="B46" s="46">
        <f t="shared" si="0"/>
        <v>2</v>
      </c>
      <c r="C46" s="47"/>
      <c r="D46" s="47"/>
      <c r="E46" s="47">
        <f t="shared" si="1"/>
        <v>0</v>
      </c>
      <c r="F46" s="109"/>
      <c r="G46" s="48">
        <f t="shared" si="2"/>
        <v>0</v>
      </c>
      <c r="H46" s="119">
        <f t="shared" si="3"/>
        <v>0</v>
      </c>
      <c r="I46" s="146" t="str">
        <f>IF(ISERROR(VLOOKUP($A46,'Administratörens sida'!$A$31:$C$69,3,FALSE)),"",VLOOKUP($A46,'Administratörens sida'!$A$31:$C$69,3,FALSE))</f>
        <v/>
      </c>
      <c r="J46" s="147"/>
      <c r="K46" s="149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sida'!$A$31:$C$69,2,FALSE)),"",VLOOKUP($A46,'Administratörens sida'!$A$31:$C$69,2,FALSE))</f>
        <v/>
      </c>
    </row>
    <row r="47" spans="1:18" x14ac:dyDescent="0.3">
      <c r="A47" s="45">
        <f t="shared" si="7"/>
        <v>41485</v>
      </c>
      <c r="B47" s="46">
        <f t="shared" si="0"/>
        <v>3</v>
      </c>
      <c r="C47" s="47"/>
      <c r="D47" s="47"/>
      <c r="E47" s="47">
        <f t="shared" si="1"/>
        <v>0</v>
      </c>
      <c r="F47" s="109"/>
      <c r="G47" s="48">
        <f>IF(D47="",0,D47-C47-E47-F47)</f>
        <v>0</v>
      </c>
      <c r="H47" s="119">
        <f>IF(OR(B47=1,B47=2,Q47=1),D47-C47-E47-F47,IF(D47="",-F47,IF(L47&lt;&gt;"",G47-($G$8-L47),G47-$G$8)))</f>
        <v>0</v>
      </c>
      <c r="I47" s="146" t="str">
        <f>IF(ISERROR(VLOOKUP($A47,'Administratörens sida'!$A$31:$C$69,3,FALSE)),"",VLOOKUP($A47,'Administratörens sida'!$A$31:$C$69,3,FALSE))</f>
        <v/>
      </c>
      <c r="J47" s="147"/>
      <c r="K47" s="148"/>
      <c r="L47" s="49" t="str">
        <f t="shared" si="4"/>
        <v/>
      </c>
      <c r="M47" s="150"/>
      <c r="N47" s="151"/>
      <c r="O47" s="24"/>
      <c r="P47" s="25"/>
      <c r="Q47" s="41">
        <f t="shared" si="5"/>
        <v>0</v>
      </c>
      <c r="R47" s="42" t="str">
        <f>IF(ISERROR(VLOOKUP($A47,'Administratörens sida'!$A$31:$C$69,2,FALSE)),"",VLOOKUP($A47,'Administratörens sida'!$A$31:$C$69,2,FALSE))</f>
        <v/>
      </c>
    </row>
    <row r="48" spans="1:18" x14ac:dyDescent="0.3">
      <c r="B48" s="6"/>
      <c r="J48" s="33"/>
      <c r="K48" s="33"/>
      <c r="L48" s="33"/>
      <c r="M48" s="33"/>
      <c r="N48" s="11"/>
      <c r="O48" s="25"/>
      <c r="P48" s="25"/>
    </row>
    <row r="49" spans="2:16" x14ac:dyDescent="0.3">
      <c r="B49" s="7"/>
      <c r="N49" s="11"/>
      <c r="O49" s="26"/>
      <c r="P49" s="26"/>
    </row>
  </sheetData>
  <sheetProtection sheet="1" objects="1" scenarios="1" selectLockedCells="1"/>
  <mergeCells count="68"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33:K33"/>
    <mergeCell ref="M33:N33"/>
    <mergeCell ref="I36:K36"/>
    <mergeCell ref="M36:N36"/>
    <mergeCell ref="I34:K34"/>
    <mergeCell ref="M34:N34"/>
    <mergeCell ref="I35:K35"/>
    <mergeCell ref="M35:N35"/>
    <mergeCell ref="I40:K40"/>
    <mergeCell ref="M40:N40"/>
    <mergeCell ref="I37:K37"/>
    <mergeCell ref="M37:N37"/>
    <mergeCell ref="I39:K39"/>
    <mergeCell ref="M39:N39"/>
    <mergeCell ref="I38:K38"/>
    <mergeCell ref="M38:N38"/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</mergeCells>
  <phoneticPr fontId="8" type="noConversion"/>
  <conditionalFormatting sqref="N17:N46 L17:M47 J17:K46 A17:I47">
    <cfRule type="expression" dxfId="110" priority="16" stopIfTrue="1">
      <formula>$L17&lt;&gt;""</formula>
    </cfRule>
    <cfRule type="expression" dxfId="109" priority="17" stopIfTrue="1">
      <formula>$Q17&gt;0</formula>
    </cfRule>
    <cfRule type="expression" dxfId="108" priority="18" stopIfTrue="1">
      <formula>OR(WEEKDAY($B17)=1,WEEKDAY($B17)=7)</formula>
    </cfRule>
  </conditionalFormatting>
  <conditionalFormatting sqref="M6:M8">
    <cfRule type="expression" dxfId="107" priority="13" stopIfTrue="1">
      <formula>$L6&lt;&gt;""</formula>
    </cfRule>
    <cfRule type="expression" dxfId="106" priority="14" stopIfTrue="1">
      <formula>$Q6&gt;0</formula>
    </cfRule>
    <cfRule type="expression" dxfId="105" priority="15" stopIfTrue="1">
      <formula>OR(WEEKDAY($B6)=1,WEEKDAY($B6)=7)</formula>
    </cfRule>
  </conditionalFormatting>
  <conditionalFormatting sqref="M6:M8">
    <cfRule type="expression" dxfId="104" priority="10" stopIfTrue="1">
      <formula>$N6&lt;&gt;""</formula>
    </cfRule>
    <cfRule type="expression" dxfId="103" priority="11" stopIfTrue="1">
      <formula>$S6&gt;0</formula>
    </cfRule>
    <cfRule type="expression" dxfId="102" priority="12" stopIfTrue="1">
      <formula>OR(WEEKDAY($B6)=1,WEEKDAY($B6)=7)</formula>
    </cfRule>
  </conditionalFormatting>
  <conditionalFormatting sqref="M6:M8">
    <cfRule type="expression" dxfId="101" priority="7" stopIfTrue="1">
      <formula>$L6&lt;&gt;""</formula>
    </cfRule>
    <cfRule type="expression" dxfId="100" priority="8" stopIfTrue="1">
      <formula>$Q6&gt;0</formula>
    </cfRule>
    <cfRule type="expression" dxfId="99" priority="9" stopIfTrue="1">
      <formula>OR(WEEKDAY($B6)=1,WEEKDAY($B6)=7)</formula>
    </cfRule>
  </conditionalFormatting>
  <conditionalFormatting sqref="M6:M8">
    <cfRule type="expression" dxfId="98" priority="4" stopIfTrue="1">
      <formula>$N6&lt;&gt;""</formula>
    </cfRule>
    <cfRule type="expression" dxfId="97" priority="5" stopIfTrue="1">
      <formula>$S6&gt;0</formula>
    </cfRule>
    <cfRule type="expression" dxfId="96" priority="6" stopIfTrue="1">
      <formula>OR(WEEKDAY($B6)=1,WEEKDAY($B6)=7)</formula>
    </cfRule>
  </conditionalFormatting>
  <conditionalFormatting sqref="H17:H47">
    <cfRule type="expression" dxfId="95" priority="1" stopIfTrue="1">
      <formula>$L17&lt;&gt;""</formula>
    </cfRule>
    <cfRule type="expression" dxfId="94" priority="2" stopIfTrue="1">
      <formula>$Q17&gt;0</formula>
    </cfRule>
    <cfRule type="expression" dxfId="93" priority="3" stopIfTrue="1">
      <formula>OR(WEEKDAY($B17)=1,WEEKDAY($B17)=7)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showZeros="0" workbookViewId="0">
      <selection activeCell="C17" sqref="C17"/>
    </sheetView>
  </sheetViews>
  <sheetFormatPr defaultColWidth="8.88671875" defaultRowHeight="14.4" x14ac:dyDescent="0.3"/>
  <cols>
    <col min="1" max="1" width="7.6640625" customWidth="1"/>
    <col min="2" max="2" width="8.77734375" bestFit="1" customWidth="1"/>
    <col min="3" max="3" width="8.44140625" customWidth="1"/>
    <col min="4" max="4" width="8.6640625" customWidth="1"/>
    <col min="5" max="6" width="8.44140625" customWidth="1"/>
    <col min="7" max="7" width="10.33203125" customWidth="1"/>
    <col min="8" max="8" width="8.44140625" customWidth="1"/>
    <col min="9" max="9" width="14.109375" customWidth="1"/>
    <col min="10" max="10" width="11" customWidth="1"/>
    <col min="11" max="11" width="3.6640625" customWidth="1"/>
    <col min="12" max="12" width="15.44140625" customWidth="1"/>
    <col min="13" max="13" width="9.6640625" customWidth="1"/>
    <col min="14" max="14" width="14.44140625" customWidth="1"/>
    <col min="16" max="16" width="13.44140625" customWidth="1"/>
    <col min="17" max="17" width="14.33203125" style="37" hidden="1" customWidth="1"/>
    <col min="18" max="18" width="11.44140625" style="37" hidden="1" customWidth="1"/>
  </cols>
  <sheetData>
    <row r="1" spans="1:18" s="9" customFormat="1" ht="42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Q1" s="34"/>
      <c r="R1" s="34"/>
    </row>
    <row r="2" spans="1:18" s="12" customFormat="1" ht="16.2" x14ac:dyDescent="0.3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5"/>
      <c r="R2" s="35"/>
    </row>
    <row r="3" spans="1:18" s="15" customFormat="1" ht="16.2" x14ac:dyDescent="0.3">
      <c r="A3" s="3" t="str">
        <f>Sammanställning!A3</f>
        <v>Flextidsuppföljning 2017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0">
        <f>A17</f>
        <v>41486</v>
      </c>
      <c r="O3" s="9"/>
      <c r="P3" s="9"/>
      <c r="Q3" s="36"/>
      <c r="R3" s="36"/>
    </row>
    <row r="4" spans="1:18" s="15" customFormat="1" ht="16.2" x14ac:dyDescent="0.3">
      <c r="A4" s="13"/>
      <c r="K4" s="70"/>
      <c r="N4" s="43"/>
      <c r="O4" s="9"/>
      <c r="P4" s="9"/>
      <c r="Q4" s="36"/>
      <c r="R4" s="36"/>
    </row>
    <row r="5" spans="1:18" ht="16.2" x14ac:dyDescent="0.3">
      <c r="A5" s="157" t="s">
        <v>36</v>
      </c>
      <c r="B5" s="158"/>
      <c r="C5" s="159"/>
      <c r="D5" s="44"/>
      <c r="E5" s="83" t="s">
        <v>34</v>
      </c>
      <c r="F5" s="86"/>
      <c r="G5" s="87" t="s">
        <v>47</v>
      </c>
      <c r="H5" s="44"/>
      <c r="I5" s="83" t="s">
        <v>63</v>
      </c>
      <c r="J5" s="87" t="s">
        <v>47</v>
      </c>
      <c r="K5" s="79"/>
      <c r="L5" s="83" t="s">
        <v>35</v>
      </c>
      <c r="M5" s="87" t="s">
        <v>47</v>
      </c>
    </row>
    <row r="6" spans="1:18" s="4" customFormat="1" ht="16.2" x14ac:dyDescent="0.3">
      <c r="A6" s="160" t="str">
        <f>Sammanställning!B8</f>
        <v>&lt;Namn&gt;</v>
      </c>
      <c r="B6" s="161"/>
      <c r="C6" s="162"/>
      <c r="D6" s="44"/>
      <c r="E6" s="50" t="s">
        <v>3</v>
      </c>
      <c r="F6" s="50"/>
      <c r="G6" s="69">
        <f>SUM(G17:G47)</f>
        <v>0</v>
      </c>
      <c r="H6" s="1"/>
      <c r="I6" s="56" t="s">
        <v>23</v>
      </c>
      <c r="J6" s="98">
        <v>0.33333333333333331</v>
      </c>
      <c r="K6" s="71"/>
      <c r="L6" s="50" t="s">
        <v>6</v>
      </c>
      <c r="M6" s="120">
        <f>Juli!M8</f>
        <v>0</v>
      </c>
      <c r="Q6" s="38"/>
      <c r="R6" s="38"/>
    </row>
    <row r="7" spans="1:18" x14ac:dyDescent="0.3">
      <c r="A7" s="160" t="s">
        <v>4</v>
      </c>
      <c r="B7" s="162"/>
      <c r="C7" s="97">
        <f>Sammanställning!B10</f>
        <v>1</v>
      </c>
      <c r="D7" s="1"/>
      <c r="E7" s="50" t="s">
        <v>5</v>
      </c>
      <c r="F7" s="50"/>
      <c r="G7" s="69">
        <f>Sammanställning!C21</f>
        <v>7.1875</v>
      </c>
      <c r="H7" s="1"/>
      <c r="I7" s="50" t="s">
        <v>24</v>
      </c>
      <c r="J7" s="51">
        <f>J6+G8+0.5/24</f>
        <v>0.66666666666666663</v>
      </c>
      <c r="K7" s="72"/>
      <c r="L7" s="50" t="s">
        <v>1</v>
      </c>
      <c r="M7" s="120">
        <f>SUM(H17:H47,)</f>
        <v>0</v>
      </c>
    </row>
    <row r="8" spans="1:18" x14ac:dyDescent="0.3">
      <c r="A8" s="1"/>
      <c r="B8" s="1"/>
      <c r="C8" s="1"/>
      <c r="D8" s="1"/>
      <c r="E8" s="50" t="s">
        <v>56</v>
      </c>
      <c r="F8" s="50"/>
      <c r="G8" s="69">
        <f>Sammanställning!D21</f>
        <v>0.3125</v>
      </c>
      <c r="H8" s="1"/>
      <c r="I8" s="1"/>
      <c r="J8" s="1"/>
      <c r="K8" s="22"/>
      <c r="L8" s="50" t="s">
        <v>7</v>
      </c>
      <c r="M8" s="120">
        <f>M6+M7</f>
        <v>0</v>
      </c>
    </row>
    <row r="9" spans="1:18" x14ac:dyDescent="0.3">
      <c r="A9" s="1"/>
      <c r="B9" s="1"/>
      <c r="C9" s="1"/>
      <c r="D9" s="1"/>
      <c r="E9" s="23"/>
      <c r="F9" s="23"/>
      <c r="G9" s="23"/>
      <c r="H9" s="1"/>
      <c r="I9" s="23"/>
      <c r="J9" s="23"/>
      <c r="K9" s="1"/>
      <c r="L9" s="1"/>
      <c r="M9" s="53" t="str">
        <f>IF(M8&gt;(40/24), "Flex överskrider 40h",IF(M8&lt;(-10/24),"Flex underskrider -10h",""))</f>
        <v/>
      </c>
      <c r="N9" s="1"/>
    </row>
    <row r="10" spans="1:18" s="8" customFormat="1" ht="13.8" x14ac:dyDescent="0.3">
      <c r="A10" s="154" t="s">
        <v>44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99"/>
      <c r="Q10" s="39"/>
      <c r="R10" s="39"/>
    </row>
    <row r="11" spans="1:18" s="8" customFormat="1" ht="13.8" x14ac:dyDescent="0.3">
      <c r="A11" s="90" t="s">
        <v>72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100"/>
      <c r="Q11" s="39"/>
      <c r="R11" s="39"/>
    </row>
    <row r="12" spans="1:18" s="8" customFormat="1" ht="13.8" x14ac:dyDescent="0.3">
      <c r="A12" s="91" t="s">
        <v>41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110"/>
      <c r="Q12" s="39"/>
      <c r="R12" s="39"/>
    </row>
    <row r="13" spans="1:18" s="8" customFormat="1" ht="13.8" x14ac:dyDescent="0.3">
      <c r="A13" s="91" t="s">
        <v>45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110"/>
      <c r="Q13" s="39"/>
      <c r="R13" s="39"/>
    </row>
    <row r="14" spans="1:18" s="8" customFormat="1" ht="13.8" x14ac:dyDescent="0.3">
      <c r="A14" s="94" t="s">
        <v>42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  <c r="N14" s="111"/>
      <c r="Q14" s="39"/>
      <c r="R14" s="39"/>
    </row>
    <row r="15" spans="1:18" s="12" customFormat="1" ht="16.2" x14ac:dyDescent="0.3">
      <c r="Q15" s="35"/>
      <c r="R15" s="35"/>
    </row>
    <row r="16" spans="1:18" s="12" customFormat="1" ht="41.25" customHeight="1" x14ac:dyDescent="0.3">
      <c r="A16" s="88" t="s">
        <v>9</v>
      </c>
      <c r="B16" s="88" t="s">
        <v>8</v>
      </c>
      <c r="C16" s="80" t="s">
        <v>48</v>
      </c>
      <c r="D16" s="80" t="s">
        <v>49</v>
      </c>
      <c r="E16" s="80" t="s">
        <v>50</v>
      </c>
      <c r="F16" s="80" t="s">
        <v>64</v>
      </c>
      <c r="G16" s="88" t="s">
        <v>51</v>
      </c>
      <c r="H16" s="88" t="s">
        <v>66</v>
      </c>
      <c r="I16" s="152" t="s">
        <v>10</v>
      </c>
      <c r="J16" s="153"/>
      <c r="K16" s="153"/>
      <c r="L16" s="89" t="s">
        <v>52</v>
      </c>
      <c r="M16" s="153" t="s">
        <v>43</v>
      </c>
      <c r="N16" s="156"/>
      <c r="Q16" s="40" t="s">
        <v>31</v>
      </c>
      <c r="R16" s="40" t="s">
        <v>28</v>
      </c>
    </row>
    <row r="17" spans="1:18" s="16" customFormat="1" x14ac:dyDescent="0.3">
      <c r="A17" s="45">
        <f>'Administratörens sida'!A21</f>
        <v>41486</v>
      </c>
      <c r="B17" s="46">
        <f>WEEKDAY(A17+1)</f>
        <v>4</v>
      </c>
      <c r="C17" s="47"/>
      <c r="D17" s="47"/>
      <c r="E17" s="47">
        <f>IF(D17="",0,IF(OR(B17=1,B17=2,Q17&lt;&gt;0,L17&lt;&gt;""),0,0.5/24))</f>
        <v>0</v>
      </c>
      <c r="F17" s="109"/>
      <c r="G17" s="48">
        <f>IF(D17="",0,D17-C17-E17-F17)</f>
        <v>0</v>
      </c>
      <c r="H17" s="119">
        <f>IF(OR(B17=1,B17=2,Q17=1),D17-C17-E17-F17,IF(D17="",-F17,IF(L17&lt;&gt;"",G17-($G$8-L17),G17-$G$8)))</f>
        <v>0</v>
      </c>
      <c r="I17" s="146" t="str">
        <f>IF(ISERROR(VLOOKUP($A17,'Administratörens sida'!$A$31:$C$69,3,FALSE)),"",VLOOKUP($A17,'Administratörens sida'!$A$31:$C$69,3,FALSE))</f>
        <v/>
      </c>
      <c r="J17" s="147"/>
      <c r="K17" s="149"/>
      <c r="L17" s="49" t="str">
        <f>IF(R17="","",IF(R17&gt;0,R17*$C$7,""))</f>
        <v/>
      </c>
      <c r="M17" s="150"/>
      <c r="N17" s="151"/>
      <c r="Q17" s="41">
        <f>IF(AND(I17&lt;&gt;"",L17=""),1,0)</f>
        <v>0</v>
      </c>
      <c r="R17" s="42" t="str">
        <f>IF(ISERROR(VLOOKUP($A17,'Administratörens sida'!$A$31:$C$69,2,FALSE)),"",VLOOKUP($A17,'Administratörens sida'!$A$31:$C$69,2,FALSE))</f>
        <v/>
      </c>
    </row>
    <row r="18" spans="1:18" x14ac:dyDescent="0.3">
      <c r="A18" s="45">
        <f>A17+1</f>
        <v>41487</v>
      </c>
      <c r="B18" s="46">
        <f t="shared" ref="B18:B47" si="0">WEEKDAY(A18+1)</f>
        <v>5</v>
      </c>
      <c r="C18" s="47"/>
      <c r="D18" s="47"/>
      <c r="E18" s="47">
        <f t="shared" ref="E18:E45" si="1">IF(D18="",0,IF(OR(B18=1,B18=2,Q18&lt;&gt;0,L18&lt;&gt;""),0,0.5/24))</f>
        <v>0</v>
      </c>
      <c r="F18" s="109"/>
      <c r="G18" s="48">
        <f t="shared" ref="G18:G45" si="2">IF(D18="",0,D18-C18-E18-F18)</f>
        <v>0</v>
      </c>
      <c r="H18" s="119">
        <f t="shared" ref="H18:H45" si="3">IF(OR(B18=1,B18=2,Q18=1),D18-C18-E18-F18,IF(D18="",-F18,IF(L18&lt;&gt;"",G18-($G$8-L18),G18-$G$8)))</f>
        <v>0</v>
      </c>
      <c r="I18" s="146" t="str">
        <f>IF(ISERROR(VLOOKUP($A18,'Administratörens sida'!$A$31:$C$69,3,FALSE)),"",VLOOKUP($A18,'Administratörens sida'!$A$31:$C$69,3,FALSE))</f>
        <v/>
      </c>
      <c r="J18" s="147"/>
      <c r="K18" s="149"/>
      <c r="L18" s="49" t="str">
        <f t="shared" ref="L18:L47" si="4">IF(R18="","",IF(R18&gt;0,R18*$C$7,""))</f>
        <v/>
      </c>
      <c r="M18" s="150"/>
      <c r="N18" s="151"/>
      <c r="O18" s="24"/>
      <c r="Q18" s="41">
        <f t="shared" ref="Q18:Q47" si="5">IF(AND(I18&lt;&gt;"",L18=""),1,0)</f>
        <v>0</v>
      </c>
      <c r="R18" s="42" t="str">
        <f>IF(ISERROR(VLOOKUP($A18,'Administratörens sida'!$A$31:$C$69,2,FALSE)),"",VLOOKUP($A18,'Administratörens sida'!$A$31:$C$69,2,FALSE))</f>
        <v/>
      </c>
    </row>
    <row r="19" spans="1:18" x14ac:dyDescent="0.3">
      <c r="A19" s="45">
        <f>A18+1</f>
        <v>41488</v>
      </c>
      <c r="B19" s="46">
        <f t="shared" si="0"/>
        <v>6</v>
      </c>
      <c r="C19" s="47"/>
      <c r="D19" s="47"/>
      <c r="E19" s="47">
        <f t="shared" si="1"/>
        <v>0</v>
      </c>
      <c r="F19" s="109"/>
      <c r="G19" s="48">
        <f t="shared" si="2"/>
        <v>0</v>
      </c>
      <c r="H19" s="119">
        <f t="shared" si="3"/>
        <v>0</v>
      </c>
      <c r="I19" s="146" t="str">
        <f>IF(ISERROR(VLOOKUP($A19,'Administratörens sida'!$A$31:$C$69,3,FALSE)),"",VLOOKUP($A19,'Administratörens sida'!$A$31:$C$69,3,FALSE))</f>
        <v/>
      </c>
      <c r="J19" s="147"/>
      <c r="K19" s="149"/>
      <c r="L19" s="49" t="str">
        <f t="shared" si="4"/>
        <v/>
      </c>
      <c r="M19" s="150"/>
      <c r="N19" s="151"/>
      <c r="O19" s="24"/>
      <c r="P19" s="25"/>
      <c r="Q19" s="41">
        <f t="shared" si="5"/>
        <v>0</v>
      </c>
      <c r="R19" s="42" t="str">
        <f>IF(ISERROR(VLOOKUP($A19,'Administratörens sida'!$A$31:$C$69,2,FALSE)),"",VLOOKUP($A19,'Administratörens sida'!$A$31:$C$69,2,FALSE))</f>
        <v/>
      </c>
    </row>
    <row r="20" spans="1:18" x14ac:dyDescent="0.3">
      <c r="A20" s="45">
        <f>A19+1</f>
        <v>41489</v>
      </c>
      <c r="B20" s="46">
        <f t="shared" si="0"/>
        <v>7</v>
      </c>
      <c r="C20" s="47"/>
      <c r="D20" s="47"/>
      <c r="E20" s="47">
        <f t="shared" si="1"/>
        <v>0</v>
      </c>
      <c r="F20" s="109"/>
      <c r="G20" s="48">
        <f t="shared" si="2"/>
        <v>0</v>
      </c>
      <c r="H20" s="119">
        <f t="shared" si="3"/>
        <v>0</v>
      </c>
      <c r="I20" s="146" t="str">
        <f>IF(ISERROR(VLOOKUP($A20,'Administratörens sida'!$A$31:$C$69,3,FALSE)),"",VLOOKUP($A20,'Administratörens sida'!$A$31:$C$69,3,FALSE))</f>
        <v/>
      </c>
      <c r="J20" s="147"/>
      <c r="K20" s="149"/>
      <c r="L20" s="49" t="str">
        <f t="shared" si="4"/>
        <v/>
      </c>
      <c r="M20" s="150"/>
      <c r="N20" s="151"/>
      <c r="O20" s="24"/>
      <c r="P20" s="25"/>
      <c r="Q20" s="41">
        <f t="shared" si="5"/>
        <v>0</v>
      </c>
      <c r="R20" s="42" t="str">
        <f>IF(ISERROR(VLOOKUP($A20,'Administratörens sida'!$A$31:$C$69,2,FALSE)),"",VLOOKUP($A20,'Administratörens sida'!$A$31:$C$69,2,FALSE))</f>
        <v/>
      </c>
    </row>
    <row r="21" spans="1:18" x14ac:dyDescent="0.3">
      <c r="A21" s="45">
        <f t="shared" ref="A21:A37" si="6">A20+1</f>
        <v>41490</v>
      </c>
      <c r="B21" s="46">
        <f t="shared" si="0"/>
        <v>1</v>
      </c>
      <c r="C21" s="47"/>
      <c r="D21" s="47"/>
      <c r="E21" s="47">
        <f t="shared" si="1"/>
        <v>0</v>
      </c>
      <c r="F21" s="109"/>
      <c r="G21" s="48">
        <f t="shared" si="2"/>
        <v>0</v>
      </c>
      <c r="H21" s="119">
        <f t="shared" si="3"/>
        <v>0</v>
      </c>
      <c r="I21" s="146" t="str">
        <f>IF(ISERROR(VLOOKUP($A21,'Administratörens sida'!$A$31:$C$69,3,FALSE)),"",VLOOKUP($A21,'Administratörens sida'!$A$31:$C$69,3,FALSE))</f>
        <v/>
      </c>
      <c r="J21" s="147"/>
      <c r="K21" s="149"/>
      <c r="L21" s="49" t="str">
        <f t="shared" si="4"/>
        <v/>
      </c>
      <c r="M21" s="150"/>
      <c r="N21" s="151"/>
      <c r="O21" s="24"/>
      <c r="P21" s="25"/>
      <c r="Q21" s="41">
        <f t="shared" si="5"/>
        <v>0</v>
      </c>
      <c r="R21" s="42" t="str">
        <f>IF(ISERROR(VLOOKUP($A21,'Administratörens sida'!$A$31:$C$69,2,FALSE)),"",VLOOKUP($A21,'Administratörens sida'!$A$31:$C$69,2,FALSE))</f>
        <v/>
      </c>
    </row>
    <row r="22" spans="1:18" x14ac:dyDescent="0.3">
      <c r="A22" s="45">
        <f>A21+1</f>
        <v>41491</v>
      </c>
      <c r="B22" s="46">
        <f t="shared" si="0"/>
        <v>2</v>
      </c>
      <c r="C22" s="47"/>
      <c r="D22" s="47"/>
      <c r="E22" s="47">
        <f t="shared" si="1"/>
        <v>0</v>
      </c>
      <c r="F22" s="109"/>
      <c r="G22" s="48">
        <f t="shared" si="2"/>
        <v>0</v>
      </c>
      <c r="H22" s="119">
        <f t="shared" si="3"/>
        <v>0</v>
      </c>
      <c r="I22" s="146" t="str">
        <f>IF(ISERROR(VLOOKUP($A22,'Administratörens sida'!$A$31:$C$69,3,FALSE)),"",VLOOKUP($A22,'Administratörens sida'!$A$31:$C$69,3,FALSE))</f>
        <v/>
      </c>
      <c r="J22" s="147"/>
      <c r="K22" s="149"/>
      <c r="L22" s="49" t="str">
        <f t="shared" si="4"/>
        <v/>
      </c>
      <c r="M22" s="150"/>
      <c r="N22" s="151"/>
      <c r="O22" s="24"/>
      <c r="P22" s="25"/>
      <c r="Q22" s="41">
        <f t="shared" si="5"/>
        <v>0</v>
      </c>
      <c r="R22" s="42" t="str">
        <f>IF(ISERROR(VLOOKUP($A22,'Administratörens sida'!$A$31:$C$69,2,FALSE)),"",VLOOKUP($A22,'Administratörens sida'!$A$31:$C$69,2,FALSE))</f>
        <v/>
      </c>
    </row>
    <row r="23" spans="1:18" x14ac:dyDescent="0.3">
      <c r="A23" s="45">
        <f>A22+1</f>
        <v>41492</v>
      </c>
      <c r="B23" s="46">
        <f t="shared" si="0"/>
        <v>3</v>
      </c>
      <c r="C23" s="47"/>
      <c r="D23" s="47"/>
      <c r="E23" s="47">
        <f t="shared" si="1"/>
        <v>0</v>
      </c>
      <c r="F23" s="109"/>
      <c r="G23" s="48">
        <f t="shared" si="2"/>
        <v>0</v>
      </c>
      <c r="H23" s="119">
        <f t="shared" si="3"/>
        <v>0</v>
      </c>
      <c r="I23" s="146" t="str">
        <f>IF(ISERROR(VLOOKUP($A23,'Administratörens sida'!$A$31:$C$69,3,FALSE)),"",VLOOKUP($A23,'Administratörens sida'!$A$31:$C$69,3,FALSE))</f>
        <v/>
      </c>
      <c r="J23" s="147"/>
      <c r="K23" s="149"/>
      <c r="L23" s="49" t="str">
        <f t="shared" si="4"/>
        <v/>
      </c>
      <c r="M23" s="150"/>
      <c r="N23" s="151"/>
      <c r="O23" s="24"/>
      <c r="P23" s="25"/>
      <c r="Q23" s="41">
        <f t="shared" si="5"/>
        <v>0</v>
      </c>
      <c r="R23" s="42" t="str">
        <f>IF(ISERROR(VLOOKUP($A23,'Administratörens sida'!$A$31:$C$69,2,FALSE)),"",VLOOKUP($A23,'Administratörens sida'!$A$31:$C$69,2,FALSE))</f>
        <v/>
      </c>
    </row>
    <row r="24" spans="1:18" x14ac:dyDescent="0.3">
      <c r="A24" s="45">
        <f>A23+1</f>
        <v>41493</v>
      </c>
      <c r="B24" s="46">
        <f t="shared" si="0"/>
        <v>4</v>
      </c>
      <c r="C24" s="47"/>
      <c r="D24" s="47"/>
      <c r="E24" s="47">
        <f t="shared" si="1"/>
        <v>0</v>
      </c>
      <c r="F24" s="109"/>
      <c r="G24" s="48">
        <f t="shared" si="2"/>
        <v>0</v>
      </c>
      <c r="H24" s="119">
        <f t="shared" si="3"/>
        <v>0</v>
      </c>
      <c r="I24" s="146" t="str">
        <f>IF(ISERROR(VLOOKUP($A24,'Administratörens sida'!$A$31:$C$69,3,FALSE)),"",VLOOKUP($A24,'Administratörens sida'!$A$31:$C$69,3,FALSE))</f>
        <v/>
      </c>
      <c r="J24" s="147"/>
      <c r="K24" s="149"/>
      <c r="L24" s="49" t="str">
        <f t="shared" si="4"/>
        <v/>
      </c>
      <c r="M24" s="150"/>
      <c r="N24" s="151"/>
      <c r="O24" s="24"/>
      <c r="P24" s="25"/>
      <c r="Q24" s="41">
        <f t="shared" si="5"/>
        <v>0</v>
      </c>
      <c r="R24" s="42" t="str">
        <f>IF(ISERROR(VLOOKUP($A24,'Administratörens sida'!$A$31:$C$69,2,FALSE)),"",VLOOKUP($A24,'Administratörens sida'!$A$31:$C$69,2,FALSE))</f>
        <v/>
      </c>
    </row>
    <row r="25" spans="1:18" x14ac:dyDescent="0.3">
      <c r="A25" s="45">
        <f>A24+1</f>
        <v>41494</v>
      </c>
      <c r="B25" s="46">
        <f t="shared" si="0"/>
        <v>5</v>
      </c>
      <c r="C25" s="47"/>
      <c r="D25" s="47"/>
      <c r="E25" s="47">
        <f t="shared" si="1"/>
        <v>0</v>
      </c>
      <c r="F25" s="109"/>
      <c r="G25" s="48">
        <f t="shared" si="2"/>
        <v>0</v>
      </c>
      <c r="H25" s="119">
        <f t="shared" si="3"/>
        <v>0</v>
      </c>
      <c r="I25" s="146" t="str">
        <f>IF(ISERROR(VLOOKUP($A25,'Administratörens sida'!$A$31:$C$69,3,FALSE)),"",VLOOKUP($A25,'Administratörens sida'!$A$31:$C$69,3,FALSE))</f>
        <v/>
      </c>
      <c r="J25" s="147"/>
      <c r="K25" s="149"/>
      <c r="L25" s="49" t="str">
        <f t="shared" si="4"/>
        <v/>
      </c>
      <c r="M25" s="150"/>
      <c r="N25" s="151"/>
      <c r="O25" s="24"/>
      <c r="P25" s="25"/>
      <c r="Q25" s="41">
        <f t="shared" si="5"/>
        <v>0</v>
      </c>
      <c r="R25" s="42" t="str">
        <f>IF(ISERROR(VLOOKUP($A25,'Administratörens sida'!$A$31:$C$69,2,FALSE)),"",VLOOKUP($A25,'Administratörens sida'!$A$31:$C$69,2,FALSE))</f>
        <v/>
      </c>
    </row>
    <row r="26" spans="1:18" x14ac:dyDescent="0.3">
      <c r="A26" s="45">
        <f t="shared" si="6"/>
        <v>41495</v>
      </c>
      <c r="B26" s="46">
        <f t="shared" si="0"/>
        <v>6</v>
      </c>
      <c r="C26" s="47"/>
      <c r="D26" s="47"/>
      <c r="E26" s="47">
        <f t="shared" si="1"/>
        <v>0</v>
      </c>
      <c r="F26" s="109"/>
      <c r="G26" s="48">
        <f t="shared" si="2"/>
        <v>0</v>
      </c>
      <c r="H26" s="119">
        <f t="shared" si="3"/>
        <v>0</v>
      </c>
      <c r="I26" s="146" t="str">
        <f>IF(ISERROR(VLOOKUP($A26,'Administratörens sida'!$A$31:$C$69,3,FALSE)),"",VLOOKUP($A26,'Administratörens sida'!$A$31:$C$69,3,FALSE))</f>
        <v/>
      </c>
      <c r="J26" s="147"/>
      <c r="K26" s="149"/>
      <c r="L26" s="49" t="str">
        <f t="shared" si="4"/>
        <v/>
      </c>
      <c r="M26" s="150"/>
      <c r="N26" s="151"/>
      <c r="O26" s="24"/>
      <c r="P26" s="25"/>
      <c r="Q26" s="41">
        <f t="shared" si="5"/>
        <v>0</v>
      </c>
      <c r="R26" s="42" t="str">
        <f>IF(ISERROR(VLOOKUP($A26,'Administratörens sida'!$A$31:$C$69,2,FALSE)),"",VLOOKUP($A26,'Administratörens sida'!$A$31:$C$69,2,FALSE))</f>
        <v/>
      </c>
    </row>
    <row r="27" spans="1:18" x14ac:dyDescent="0.3">
      <c r="A27" s="45">
        <f t="shared" si="6"/>
        <v>41496</v>
      </c>
      <c r="B27" s="46">
        <f t="shared" si="0"/>
        <v>7</v>
      </c>
      <c r="C27" s="47"/>
      <c r="D27" s="47"/>
      <c r="E27" s="47">
        <f t="shared" si="1"/>
        <v>0</v>
      </c>
      <c r="F27" s="109"/>
      <c r="G27" s="48">
        <f t="shared" si="2"/>
        <v>0</v>
      </c>
      <c r="H27" s="119">
        <f t="shared" si="3"/>
        <v>0</v>
      </c>
      <c r="I27" s="146" t="str">
        <f>IF(ISERROR(VLOOKUP($A27,'Administratörens sida'!$A$31:$C$69,3,FALSE)),"",VLOOKUP($A27,'Administratörens sida'!$A$31:$C$69,3,FALSE))</f>
        <v/>
      </c>
      <c r="J27" s="147"/>
      <c r="K27" s="149"/>
      <c r="L27" s="49" t="str">
        <f t="shared" si="4"/>
        <v/>
      </c>
      <c r="M27" s="150"/>
      <c r="N27" s="151"/>
      <c r="O27" s="24"/>
      <c r="P27" s="25"/>
      <c r="Q27" s="41">
        <f t="shared" si="5"/>
        <v>0</v>
      </c>
      <c r="R27" s="42" t="str">
        <f>IF(ISERROR(VLOOKUP($A27,'Administratörens sida'!$A$31:$C$69,2,FALSE)),"",VLOOKUP($A27,'Administratörens sida'!$A$31:$C$69,2,FALSE))</f>
        <v/>
      </c>
    </row>
    <row r="28" spans="1:18" x14ac:dyDescent="0.3">
      <c r="A28" s="45">
        <f t="shared" si="6"/>
        <v>41497</v>
      </c>
      <c r="B28" s="46">
        <f t="shared" si="0"/>
        <v>1</v>
      </c>
      <c r="C28" s="47"/>
      <c r="D28" s="47"/>
      <c r="E28" s="47">
        <f t="shared" si="1"/>
        <v>0</v>
      </c>
      <c r="F28" s="109"/>
      <c r="G28" s="48">
        <f t="shared" si="2"/>
        <v>0</v>
      </c>
      <c r="H28" s="119">
        <f t="shared" si="3"/>
        <v>0</v>
      </c>
      <c r="I28" s="146" t="str">
        <f>IF(ISERROR(VLOOKUP($A28,'Administratörens sida'!$A$31:$C$69,3,FALSE)),"",VLOOKUP($A28,'Administratörens sida'!$A$31:$C$69,3,FALSE))</f>
        <v/>
      </c>
      <c r="J28" s="147"/>
      <c r="K28" s="149"/>
      <c r="L28" s="49" t="str">
        <f t="shared" si="4"/>
        <v/>
      </c>
      <c r="M28" s="150"/>
      <c r="N28" s="151"/>
      <c r="O28" s="24"/>
      <c r="P28" s="25"/>
      <c r="Q28" s="41">
        <f t="shared" si="5"/>
        <v>0</v>
      </c>
      <c r="R28" s="42" t="str">
        <f>IF(ISERROR(VLOOKUP($A28,'Administratörens sida'!$A$31:$C$69,2,FALSE)),"",VLOOKUP($A28,'Administratörens sida'!$A$31:$C$69,2,FALSE))</f>
        <v/>
      </c>
    </row>
    <row r="29" spans="1:18" x14ac:dyDescent="0.3">
      <c r="A29" s="45">
        <f t="shared" si="6"/>
        <v>41498</v>
      </c>
      <c r="B29" s="46">
        <f t="shared" si="0"/>
        <v>2</v>
      </c>
      <c r="C29" s="47"/>
      <c r="D29" s="47"/>
      <c r="E29" s="47">
        <f t="shared" si="1"/>
        <v>0</v>
      </c>
      <c r="F29" s="109"/>
      <c r="G29" s="48">
        <f t="shared" si="2"/>
        <v>0</v>
      </c>
      <c r="H29" s="119">
        <f t="shared" si="3"/>
        <v>0</v>
      </c>
      <c r="I29" s="146" t="str">
        <f>IF(ISERROR(VLOOKUP($A29,'Administratörens sida'!$A$31:$C$69,3,FALSE)),"",VLOOKUP($A29,'Administratörens sida'!$A$31:$C$69,3,FALSE))</f>
        <v/>
      </c>
      <c r="J29" s="147"/>
      <c r="K29" s="149"/>
      <c r="L29" s="49" t="str">
        <f t="shared" si="4"/>
        <v/>
      </c>
      <c r="M29" s="150"/>
      <c r="N29" s="151"/>
      <c r="O29" s="24"/>
      <c r="P29" s="25"/>
      <c r="Q29" s="41">
        <f t="shared" si="5"/>
        <v>0</v>
      </c>
      <c r="R29" s="42" t="str">
        <f>IF(ISERROR(VLOOKUP($A29,'Administratörens sida'!$A$31:$C$69,2,FALSE)),"",VLOOKUP($A29,'Administratörens sida'!$A$31:$C$69,2,FALSE))</f>
        <v/>
      </c>
    </row>
    <row r="30" spans="1:18" x14ac:dyDescent="0.3">
      <c r="A30" s="45">
        <f t="shared" si="6"/>
        <v>41499</v>
      </c>
      <c r="B30" s="46">
        <f t="shared" si="0"/>
        <v>3</v>
      </c>
      <c r="C30" s="47"/>
      <c r="D30" s="47"/>
      <c r="E30" s="47">
        <f t="shared" si="1"/>
        <v>0</v>
      </c>
      <c r="F30" s="109"/>
      <c r="G30" s="48">
        <f t="shared" si="2"/>
        <v>0</v>
      </c>
      <c r="H30" s="119">
        <f t="shared" si="3"/>
        <v>0</v>
      </c>
      <c r="I30" s="146" t="str">
        <f>IF(ISERROR(VLOOKUP($A30,'Administratörens sida'!$A$31:$C$69,3,FALSE)),"",VLOOKUP($A30,'Administratörens sida'!$A$31:$C$69,3,FALSE))</f>
        <v/>
      </c>
      <c r="J30" s="147"/>
      <c r="K30" s="149"/>
      <c r="L30" s="49" t="str">
        <f t="shared" si="4"/>
        <v/>
      </c>
      <c r="M30" s="150"/>
      <c r="N30" s="151"/>
      <c r="O30" s="24"/>
      <c r="P30" s="25"/>
      <c r="Q30" s="41">
        <f t="shared" si="5"/>
        <v>0</v>
      </c>
      <c r="R30" s="42" t="str">
        <f>IF(ISERROR(VLOOKUP($A30,'Administratörens sida'!$A$31:$C$69,2,FALSE)),"",VLOOKUP($A30,'Administratörens sida'!$A$31:$C$69,2,FALSE))</f>
        <v/>
      </c>
    </row>
    <row r="31" spans="1:18" x14ac:dyDescent="0.3">
      <c r="A31" s="45">
        <f t="shared" si="6"/>
        <v>41500</v>
      </c>
      <c r="B31" s="46">
        <f t="shared" si="0"/>
        <v>4</v>
      </c>
      <c r="C31" s="47"/>
      <c r="D31" s="47"/>
      <c r="E31" s="47">
        <f t="shared" si="1"/>
        <v>0</v>
      </c>
      <c r="F31" s="109"/>
      <c r="G31" s="48">
        <f t="shared" si="2"/>
        <v>0</v>
      </c>
      <c r="H31" s="119">
        <f t="shared" si="3"/>
        <v>0</v>
      </c>
      <c r="I31" s="146" t="str">
        <f>IF(ISERROR(VLOOKUP($A31,'Administratörens sida'!$A$31:$C$69,3,FALSE)),"",VLOOKUP($A31,'Administratörens sida'!$A$31:$C$69,3,FALSE))</f>
        <v/>
      </c>
      <c r="J31" s="147"/>
      <c r="K31" s="149"/>
      <c r="L31" s="49" t="str">
        <f t="shared" si="4"/>
        <v/>
      </c>
      <c r="M31" s="150"/>
      <c r="N31" s="151"/>
      <c r="O31" s="24"/>
      <c r="P31" s="25"/>
      <c r="Q31" s="41">
        <f t="shared" si="5"/>
        <v>0</v>
      </c>
      <c r="R31" s="42" t="str">
        <f>IF(ISERROR(VLOOKUP($A31,'Administratörens sida'!$A$31:$C$69,2,FALSE)),"",VLOOKUP($A31,'Administratörens sida'!$A$31:$C$69,2,FALSE))</f>
        <v/>
      </c>
    </row>
    <row r="32" spans="1:18" x14ac:dyDescent="0.3">
      <c r="A32" s="45">
        <f t="shared" si="6"/>
        <v>41501</v>
      </c>
      <c r="B32" s="46">
        <f t="shared" si="0"/>
        <v>5</v>
      </c>
      <c r="C32" s="47"/>
      <c r="D32" s="47"/>
      <c r="E32" s="47">
        <f t="shared" si="1"/>
        <v>0</v>
      </c>
      <c r="F32" s="109"/>
      <c r="G32" s="48">
        <f t="shared" si="2"/>
        <v>0</v>
      </c>
      <c r="H32" s="119">
        <f t="shared" si="3"/>
        <v>0</v>
      </c>
      <c r="I32" s="146" t="str">
        <f>IF(ISERROR(VLOOKUP($A32,'Administratörens sida'!$A$31:$C$69,3,FALSE)),"",VLOOKUP($A32,'Administratörens sida'!$A$31:$C$69,3,FALSE))</f>
        <v/>
      </c>
      <c r="J32" s="147"/>
      <c r="K32" s="149"/>
      <c r="L32" s="49" t="str">
        <f t="shared" si="4"/>
        <v/>
      </c>
      <c r="M32" s="150"/>
      <c r="N32" s="151"/>
      <c r="O32" s="24"/>
      <c r="P32" s="25"/>
      <c r="Q32" s="41">
        <f t="shared" si="5"/>
        <v>0</v>
      </c>
      <c r="R32" s="42" t="str">
        <f>IF(ISERROR(VLOOKUP($A32,'Administratörens sida'!$A$31:$C$69,2,FALSE)),"",VLOOKUP($A32,'Administratörens sida'!$A$31:$C$69,2,FALSE))</f>
        <v/>
      </c>
    </row>
    <row r="33" spans="1:18" x14ac:dyDescent="0.3">
      <c r="A33" s="45">
        <f t="shared" si="6"/>
        <v>41502</v>
      </c>
      <c r="B33" s="46">
        <f t="shared" si="0"/>
        <v>6</v>
      </c>
      <c r="C33" s="47"/>
      <c r="D33" s="47"/>
      <c r="E33" s="47">
        <f t="shared" si="1"/>
        <v>0</v>
      </c>
      <c r="F33" s="109"/>
      <c r="G33" s="48">
        <f t="shared" si="2"/>
        <v>0</v>
      </c>
      <c r="H33" s="119">
        <f t="shared" si="3"/>
        <v>0</v>
      </c>
      <c r="I33" s="146" t="str">
        <f>IF(ISERROR(VLOOKUP($A33,'Administratörens sida'!$A$31:$C$69,3,FALSE)),"",VLOOKUP($A33,'Administratörens sida'!$A$31:$C$69,3,FALSE))</f>
        <v/>
      </c>
      <c r="J33" s="147"/>
      <c r="K33" s="149"/>
      <c r="L33" s="49" t="str">
        <f t="shared" si="4"/>
        <v/>
      </c>
      <c r="M33" s="150"/>
      <c r="N33" s="151"/>
      <c r="O33" s="24"/>
      <c r="P33" s="25"/>
      <c r="Q33" s="41">
        <f t="shared" si="5"/>
        <v>0</v>
      </c>
      <c r="R33" s="42" t="str">
        <f>IF(ISERROR(VLOOKUP($A33,'Administratörens sida'!$A$31:$C$69,2,FALSE)),"",VLOOKUP($A33,'Administratörens sida'!$A$31:$C$69,2,FALSE))</f>
        <v/>
      </c>
    </row>
    <row r="34" spans="1:18" x14ac:dyDescent="0.3">
      <c r="A34" s="45">
        <f t="shared" si="6"/>
        <v>41503</v>
      </c>
      <c r="B34" s="46">
        <f t="shared" si="0"/>
        <v>7</v>
      </c>
      <c r="C34" s="47"/>
      <c r="D34" s="47"/>
      <c r="E34" s="47">
        <f t="shared" si="1"/>
        <v>0</v>
      </c>
      <c r="F34" s="109"/>
      <c r="G34" s="48">
        <f t="shared" si="2"/>
        <v>0</v>
      </c>
      <c r="H34" s="119">
        <f t="shared" si="3"/>
        <v>0</v>
      </c>
      <c r="I34" s="146" t="str">
        <f>IF(ISERROR(VLOOKUP($A34,'Administratörens sida'!$A$31:$C$69,3,FALSE)),"",VLOOKUP($A34,'Administratörens sida'!$A$31:$C$69,3,FALSE))</f>
        <v/>
      </c>
      <c r="J34" s="147"/>
      <c r="K34" s="149"/>
      <c r="L34" s="49" t="str">
        <f t="shared" si="4"/>
        <v/>
      </c>
      <c r="M34" s="150"/>
      <c r="N34" s="151"/>
      <c r="O34" s="24"/>
      <c r="P34" s="25"/>
      <c r="Q34" s="41">
        <f t="shared" si="5"/>
        <v>0</v>
      </c>
      <c r="R34" s="42" t="str">
        <f>IF(ISERROR(VLOOKUP($A34,'Administratörens sida'!$A$31:$C$69,2,FALSE)),"",VLOOKUP($A34,'Administratörens sida'!$A$31:$C$69,2,FALSE))</f>
        <v/>
      </c>
    </row>
    <row r="35" spans="1:18" x14ac:dyDescent="0.3">
      <c r="A35" s="45">
        <f t="shared" si="6"/>
        <v>41504</v>
      </c>
      <c r="B35" s="46">
        <f t="shared" si="0"/>
        <v>1</v>
      </c>
      <c r="C35" s="47"/>
      <c r="D35" s="47"/>
      <c r="E35" s="47">
        <f t="shared" si="1"/>
        <v>0</v>
      </c>
      <c r="F35" s="109"/>
      <c r="G35" s="48">
        <f t="shared" si="2"/>
        <v>0</v>
      </c>
      <c r="H35" s="119">
        <f t="shared" si="3"/>
        <v>0</v>
      </c>
      <c r="I35" s="146" t="str">
        <f>IF(ISERROR(VLOOKUP($A35,'Administratörens sida'!$A$31:$C$69,3,FALSE)),"",VLOOKUP($A35,'Administratörens sida'!$A$31:$C$69,3,FALSE))</f>
        <v/>
      </c>
      <c r="J35" s="147"/>
      <c r="K35" s="149"/>
      <c r="L35" s="49" t="str">
        <f t="shared" si="4"/>
        <v/>
      </c>
      <c r="M35" s="150"/>
      <c r="N35" s="151"/>
      <c r="O35" s="24"/>
      <c r="P35" s="25"/>
      <c r="Q35" s="41">
        <f t="shared" si="5"/>
        <v>0</v>
      </c>
      <c r="R35" s="42" t="str">
        <f>IF(ISERROR(VLOOKUP($A35,'Administratörens sida'!$A$31:$C$69,2,FALSE)),"",VLOOKUP($A35,'Administratörens sida'!$A$31:$C$69,2,FALSE))</f>
        <v/>
      </c>
    </row>
    <row r="36" spans="1:18" x14ac:dyDescent="0.3">
      <c r="A36" s="45">
        <f t="shared" si="6"/>
        <v>41505</v>
      </c>
      <c r="B36" s="46">
        <f t="shared" si="0"/>
        <v>2</v>
      </c>
      <c r="C36" s="47"/>
      <c r="D36" s="47"/>
      <c r="E36" s="47">
        <f t="shared" si="1"/>
        <v>0</v>
      </c>
      <c r="F36" s="109"/>
      <c r="G36" s="48">
        <f t="shared" si="2"/>
        <v>0</v>
      </c>
      <c r="H36" s="119">
        <f t="shared" si="3"/>
        <v>0</v>
      </c>
      <c r="I36" s="146" t="str">
        <f>IF(ISERROR(VLOOKUP($A36,'Administratörens sida'!$A$31:$C$69,3,FALSE)),"",VLOOKUP($A36,'Administratörens sida'!$A$31:$C$69,3,FALSE))</f>
        <v/>
      </c>
      <c r="J36" s="147"/>
      <c r="K36" s="149"/>
      <c r="L36" s="49" t="str">
        <f t="shared" si="4"/>
        <v/>
      </c>
      <c r="M36" s="150"/>
      <c r="N36" s="151"/>
      <c r="O36" s="24"/>
      <c r="P36" s="25"/>
      <c r="Q36" s="41">
        <f t="shared" si="5"/>
        <v>0</v>
      </c>
      <c r="R36" s="42" t="str">
        <f>IF(ISERROR(VLOOKUP($A36,'Administratörens sida'!$A$31:$C$69,2,FALSE)),"",VLOOKUP($A36,'Administratörens sida'!$A$31:$C$69,2,FALSE))</f>
        <v/>
      </c>
    </row>
    <row r="37" spans="1:18" x14ac:dyDescent="0.3">
      <c r="A37" s="45">
        <f t="shared" si="6"/>
        <v>41506</v>
      </c>
      <c r="B37" s="46">
        <f t="shared" si="0"/>
        <v>3</v>
      </c>
      <c r="C37" s="47"/>
      <c r="D37" s="47"/>
      <c r="E37" s="47">
        <f t="shared" si="1"/>
        <v>0</v>
      </c>
      <c r="F37" s="109"/>
      <c r="G37" s="48">
        <f t="shared" si="2"/>
        <v>0</v>
      </c>
      <c r="H37" s="119">
        <f t="shared" si="3"/>
        <v>0</v>
      </c>
      <c r="I37" s="146" t="str">
        <f>IF(ISERROR(VLOOKUP($A37,'Administratörens sida'!$A$31:$C$69,3,FALSE)),"",VLOOKUP($A37,'Administratörens sida'!$A$31:$C$69,3,FALSE))</f>
        <v/>
      </c>
      <c r="J37" s="147"/>
      <c r="K37" s="149"/>
      <c r="L37" s="49" t="str">
        <f t="shared" si="4"/>
        <v/>
      </c>
      <c r="M37" s="150"/>
      <c r="N37" s="151"/>
      <c r="O37" s="24"/>
      <c r="P37" s="25"/>
      <c r="Q37" s="41">
        <f t="shared" si="5"/>
        <v>0</v>
      </c>
      <c r="R37" s="42" t="str">
        <f>IF(ISERROR(VLOOKUP($A37,'Administratörens sida'!$A$31:$C$69,2,FALSE)),"",VLOOKUP($A37,'Administratörens sida'!$A$31:$C$69,2,FALSE))</f>
        <v/>
      </c>
    </row>
    <row r="38" spans="1:18" x14ac:dyDescent="0.3">
      <c r="A38" s="45">
        <f t="shared" ref="A38:A47" si="7">A37+1</f>
        <v>41507</v>
      </c>
      <c r="B38" s="46">
        <f t="shared" si="0"/>
        <v>4</v>
      </c>
      <c r="C38" s="47"/>
      <c r="D38" s="47"/>
      <c r="E38" s="47">
        <f t="shared" si="1"/>
        <v>0</v>
      </c>
      <c r="F38" s="109"/>
      <c r="G38" s="48">
        <f t="shared" si="2"/>
        <v>0</v>
      </c>
      <c r="H38" s="119">
        <f t="shared" si="3"/>
        <v>0</v>
      </c>
      <c r="I38" s="146" t="str">
        <f>IF(ISERROR(VLOOKUP($A38,'Administratörens sida'!$A$31:$C$69,3,FALSE)),"",VLOOKUP($A38,'Administratörens sida'!$A$31:$C$69,3,FALSE))</f>
        <v/>
      </c>
      <c r="J38" s="147"/>
      <c r="K38" s="149"/>
      <c r="L38" s="49" t="str">
        <f t="shared" si="4"/>
        <v/>
      </c>
      <c r="M38" s="150"/>
      <c r="N38" s="151"/>
      <c r="O38" s="24"/>
      <c r="P38" s="25"/>
      <c r="Q38" s="41">
        <f t="shared" si="5"/>
        <v>0</v>
      </c>
      <c r="R38" s="42" t="str">
        <f>IF(ISERROR(VLOOKUP($A38,'Administratörens sida'!$A$31:$C$69,2,FALSE)),"",VLOOKUP($A38,'Administratörens sida'!$A$31:$C$69,2,FALSE))</f>
        <v/>
      </c>
    </row>
    <row r="39" spans="1:18" x14ac:dyDescent="0.3">
      <c r="A39" s="45">
        <f t="shared" si="7"/>
        <v>41508</v>
      </c>
      <c r="B39" s="46">
        <f t="shared" si="0"/>
        <v>5</v>
      </c>
      <c r="C39" s="47"/>
      <c r="D39" s="47"/>
      <c r="E39" s="47">
        <f t="shared" si="1"/>
        <v>0</v>
      </c>
      <c r="F39" s="109"/>
      <c r="G39" s="48">
        <f t="shared" si="2"/>
        <v>0</v>
      </c>
      <c r="H39" s="119">
        <f t="shared" si="3"/>
        <v>0</v>
      </c>
      <c r="I39" s="146" t="str">
        <f>IF(ISERROR(VLOOKUP($A39,'Administratörens sida'!$A$31:$C$69,3,FALSE)),"",VLOOKUP($A39,'Administratörens sida'!$A$31:$C$69,3,FALSE))</f>
        <v/>
      </c>
      <c r="J39" s="147"/>
      <c r="K39" s="149"/>
      <c r="L39" s="49" t="str">
        <f t="shared" si="4"/>
        <v/>
      </c>
      <c r="M39" s="150"/>
      <c r="N39" s="151"/>
      <c r="O39" s="24"/>
      <c r="P39" s="25"/>
      <c r="Q39" s="41">
        <f t="shared" si="5"/>
        <v>0</v>
      </c>
      <c r="R39" s="42" t="str">
        <f>IF(ISERROR(VLOOKUP($A39,'Administratörens sida'!$A$31:$C$69,2,FALSE)),"",VLOOKUP($A39,'Administratörens sida'!$A$31:$C$69,2,FALSE))</f>
        <v/>
      </c>
    </row>
    <row r="40" spans="1:18" x14ac:dyDescent="0.3">
      <c r="A40" s="45">
        <f t="shared" si="7"/>
        <v>41509</v>
      </c>
      <c r="B40" s="46">
        <f t="shared" si="0"/>
        <v>6</v>
      </c>
      <c r="C40" s="47"/>
      <c r="D40" s="47"/>
      <c r="E40" s="47">
        <f t="shared" si="1"/>
        <v>0</v>
      </c>
      <c r="F40" s="109"/>
      <c r="G40" s="48">
        <f t="shared" si="2"/>
        <v>0</v>
      </c>
      <c r="H40" s="119">
        <f t="shared" si="3"/>
        <v>0</v>
      </c>
      <c r="I40" s="146" t="str">
        <f>IF(ISERROR(VLOOKUP($A40,'Administratörens sida'!$A$31:$C$69,3,FALSE)),"",VLOOKUP($A40,'Administratörens sida'!$A$31:$C$69,3,FALSE))</f>
        <v/>
      </c>
      <c r="J40" s="147"/>
      <c r="K40" s="149"/>
      <c r="L40" s="49" t="str">
        <f t="shared" si="4"/>
        <v/>
      </c>
      <c r="M40" s="150"/>
      <c r="N40" s="151"/>
      <c r="O40" s="24"/>
      <c r="P40" s="25"/>
      <c r="Q40" s="41">
        <f t="shared" si="5"/>
        <v>0</v>
      </c>
      <c r="R40" s="42" t="str">
        <f>IF(ISERROR(VLOOKUP($A40,'Administratörens sida'!$A$31:$C$69,2,FALSE)),"",VLOOKUP($A40,'Administratörens sida'!$A$31:$C$69,2,FALSE))</f>
        <v/>
      </c>
    </row>
    <row r="41" spans="1:18" x14ac:dyDescent="0.3">
      <c r="A41" s="45">
        <f t="shared" si="7"/>
        <v>41510</v>
      </c>
      <c r="B41" s="46">
        <f t="shared" si="0"/>
        <v>7</v>
      </c>
      <c r="C41" s="47"/>
      <c r="D41" s="47"/>
      <c r="E41" s="47">
        <f t="shared" si="1"/>
        <v>0</v>
      </c>
      <c r="F41" s="109"/>
      <c r="G41" s="48">
        <f t="shared" si="2"/>
        <v>0</v>
      </c>
      <c r="H41" s="119">
        <f t="shared" si="3"/>
        <v>0</v>
      </c>
      <c r="I41" s="146" t="str">
        <f>IF(ISERROR(VLOOKUP($A41,'Administratörens sida'!$A$31:$C$69,3,FALSE)),"",VLOOKUP($A41,'Administratörens sida'!$A$31:$C$69,3,FALSE))</f>
        <v/>
      </c>
      <c r="J41" s="147"/>
      <c r="K41" s="149"/>
      <c r="L41" s="49" t="str">
        <f t="shared" si="4"/>
        <v/>
      </c>
      <c r="M41" s="150"/>
      <c r="N41" s="151"/>
      <c r="O41" s="24"/>
      <c r="P41" s="25"/>
      <c r="Q41" s="41">
        <f t="shared" si="5"/>
        <v>0</v>
      </c>
      <c r="R41" s="42" t="str">
        <f>IF(ISERROR(VLOOKUP($A41,'Administratörens sida'!$A$31:$C$69,2,FALSE)),"",VLOOKUP($A41,'Administratörens sida'!$A$31:$C$69,2,FALSE))</f>
        <v/>
      </c>
    </row>
    <row r="42" spans="1:18" x14ac:dyDescent="0.3">
      <c r="A42" s="45">
        <f t="shared" si="7"/>
        <v>41511</v>
      </c>
      <c r="B42" s="46">
        <f t="shared" si="0"/>
        <v>1</v>
      </c>
      <c r="C42" s="47"/>
      <c r="D42" s="47"/>
      <c r="E42" s="47">
        <f t="shared" si="1"/>
        <v>0</v>
      </c>
      <c r="F42" s="109"/>
      <c r="G42" s="48">
        <f t="shared" si="2"/>
        <v>0</v>
      </c>
      <c r="H42" s="119">
        <f t="shared" si="3"/>
        <v>0</v>
      </c>
      <c r="I42" s="146" t="str">
        <f>IF(ISERROR(VLOOKUP($A42,'Administratörens sida'!$A$31:$C$69,3,FALSE)),"",VLOOKUP($A42,'Administratörens sida'!$A$31:$C$69,3,FALSE))</f>
        <v/>
      </c>
      <c r="J42" s="147"/>
      <c r="K42" s="149"/>
      <c r="L42" s="49" t="str">
        <f t="shared" si="4"/>
        <v/>
      </c>
      <c r="M42" s="150"/>
      <c r="N42" s="151"/>
      <c r="O42" s="24"/>
      <c r="P42" s="25"/>
      <c r="Q42" s="41">
        <f t="shared" si="5"/>
        <v>0</v>
      </c>
      <c r="R42" s="42" t="str">
        <f>IF(ISERROR(VLOOKUP($A42,'Administratörens sida'!$A$31:$C$69,2,FALSE)),"",VLOOKUP($A42,'Administratörens sida'!$A$31:$C$69,2,FALSE))</f>
        <v/>
      </c>
    </row>
    <row r="43" spans="1:18" x14ac:dyDescent="0.3">
      <c r="A43" s="45">
        <f t="shared" si="7"/>
        <v>41512</v>
      </c>
      <c r="B43" s="46">
        <f t="shared" si="0"/>
        <v>2</v>
      </c>
      <c r="C43" s="47"/>
      <c r="D43" s="47"/>
      <c r="E43" s="47">
        <f t="shared" si="1"/>
        <v>0</v>
      </c>
      <c r="F43" s="109"/>
      <c r="G43" s="48">
        <f t="shared" si="2"/>
        <v>0</v>
      </c>
      <c r="H43" s="119">
        <f t="shared" si="3"/>
        <v>0</v>
      </c>
      <c r="I43" s="146" t="str">
        <f>IF(ISERROR(VLOOKUP($A43,'Administratörens sida'!$A$31:$C$69,3,FALSE)),"",VLOOKUP($A43,'Administratörens sida'!$A$31:$C$69,3,FALSE))</f>
        <v/>
      </c>
      <c r="J43" s="147"/>
      <c r="K43" s="149"/>
      <c r="L43" s="49" t="str">
        <f t="shared" si="4"/>
        <v/>
      </c>
      <c r="M43" s="150"/>
      <c r="N43" s="151"/>
      <c r="O43" s="24"/>
      <c r="P43" s="25"/>
      <c r="Q43" s="41">
        <f t="shared" si="5"/>
        <v>0</v>
      </c>
      <c r="R43" s="42" t="str">
        <f>IF(ISERROR(VLOOKUP($A43,'Administratörens sida'!$A$31:$C$69,2,FALSE)),"",VLOOKUP($A43,'Administratörens sida'!$A$31:$C$69,2,FALSE))</f>
        <v/>
      </c>
    </row>
    <row r="44" spans="1:18" x14ac:dyDescent="0.3">
      <c r="A44" s="45">
        <f t="shared" si="7"/>
        <v>41513</v>
      </c>
      <c r="B44" s="46">
        <f t="shared" si="0"/>
        <v>3</v>
      </c>
      <c r="C44" s="47"/>
      <c r="D44" s="47"/>
      <c r="E44" s="47">
        <f t="shared" si="1"/>
        <v>0</v>
      </c>
      <c r="F44" s="109"/>
      <c r="G44" s="48">
        <f t="shared" si="2"/>
        <v>0</v>
      </c>
      <c r="H44" s="119">
        <f t="shared" si="3"/>
        <v>0</v>
      </c>
      <c r="I44" s="146" t="str">
        <f>IF(ISERROR(VLOOKUP($A44,'Administratörens sida'!$A$31:$C$69,3,FALSE)),"",VLOOKUP($A44,'Administratörens sida'!$A$31:$C$69,3,FALSE))</f>
        <v/>
      </c>
      <c r="J44" s="147"/>
      <c r="K44" s="149"/>
      <c r="L44" s="49" t="str">
        <f t="shared" si="4"/>
        <v/>
      </c>
      <c r="M44" s="150"/>
      <c r="N44" s="151"/>
      <c r="O44" s="24"/>
      <c r="P44" s="25"/>
      <c r="Q44" s="41">
        <f t="shared" si="5"/>
        <v>0</v>
      </c>
      <c r="R44" s="42" t="str">
        <f>IF(ISERROR(VLOOKUP($A44,'Administratörens sida'!$A$31:$C$69,2,FALSE)),"",VLOOKUP($A44,'Administratörens sida'!$A$31:$C$69,2,FALSE))</f>
        <v/>
      </c>
    </row>
    <row r="45" spans="1:18" x14ac:dyDescent="0.3">
      <c r="A45" s="45">
        <f t="shared" si="7"/>
        <v>41514</v>
      </c>
      <c r="B45" s="46">
        <f t="shared" si="0"/>
        <v>4</v>
      </c>
      <c r="C45" s="47"/>
      <c r="D45" s="47"/>
      <c r="E45" s="47">
        <f t="shared" si="1"/>
        <v>0</v>
      </c>
      <c r="F45" s="109"/>
      <c r="G45" s="48">
        <f t="shared" si="2"/>
        <v>0</v>
      </c>
      <c r="H45" s="119">
        <f t="shared" si="3"/>
        <v>0</v>
      </c>
      <c r="I45" s="146" t="str">
        <f>IF(ISERROR(VLOOKUP($A45,'Administratörens sida'!$A$31:$C$69,3,FALSE)),"",VLOOKUP($A45,'Administratörens sida'!$A$31:$C$69,3,FALSE))</f>
        <v/>
      </c>
      <c r="J45" s="147"/>
      <c r="K45" s="149"/>
      <c r="L45" s="49" t="str">
        <f t="shared" si="4"/>
        <v/>
      </c>
      <c r="M45" s="150"/>
      <c r="N45" s="151"/>
      <c r="O45" s="24"/>
      <c r="P45" s="25"/>
      <c r="Q45" s="41">
        <f t="shared" si="5"/>
        <v>0</v>
      </c>
      <c r="R45" s="42" t="str">
        <f>IF(ISERROR(VLOOKUP($A45,'Administratörens sida'!$A$31:$C$69,2,FALSE)),"",VLOOKUP($A45,'Administratörens sida'!$A$31:$C$69,2,FALSE))</f>
        <v/>
      </c>
    </row>
    <row r="46" spans="1:18" x14ac:dyDescent="0.3">
      <c r="A46" s="45">
        <f t="shared" si="7"/>
        <v>41515</v>
      </c>
      <c r="B46" s="46">
        <f t="shared" si="0"/>
        <v>5</v>
      </c>
      <c r="C46" s="47"/>
      <c r="D46" s="47"/>
      <c r="E46" s="47">
        <f>IF(D46="",0,IF(OR(B46=1,B46=2,Q46&lt;&gt;0,L46&lt;&gt;""),0,0.5/24))</f>
        <v>0</v>
      </c>
      <c r="F46" s="109"/>
      <c r="G46" s="48">
        <f>IF(D46="",0,D46-C46-E46-F46)</f>
        <v>0</v>
      </c>
      <c r="H46" s="119">
        <f>IF(OR(B46=1,B46=2,Q46=1),D46-C46-E46-F46,IF(D46="",-F46,IF(L46&lt;&gt;"",G46-($G$8-L46),G46-$G$8)))</f>
        <v>0</v>
      </c>
      <c r="I46" s="146" t="str">
        <f>IF(ISERROR(VLOOKUP($A46,'Administratörens sida'!$A$31:$C$69,3,FALSE)),"",VLOOKUP($A46,'Administratörens sida'!$A$31:$C$69,3,FALSE))</f>
        <v/>
      </c>
      <c r="J46" s="147"/>
      <c r="K46" s="149"/>
      <c r="L46" s="49" t="str">
        <f t="shared" si="4"/>
        <v/>
      </c>
      <c r="M46" s="150"/>
      <c r="N46" s="151"/>
      <c r="O46" s="24"/>
      <c r="P46" s="25"/>
      <c r="Q46" s="41">
        <f t="shared" si="5"/>
        <v>0</v>
      </c>
      <c r="R46" s="42" t="str">
        <f>IF(ISERROR(VLOOKUP($A46,'Administratörens sida'!$A$31:$C$69,2,FALSE)),"",VLOOKUP($A46,'Administratörens sida'!$A$31:$C$69,2,FALSE))</f>
        <v/>
      </c>
    </row>
    <row r="47" spans="1:18" x14ac:dyDescent="0.3">
      <c r="A47" s="45">
        <f t="shared" si="7"/>
        <v>41516</v>
      </c>
      <c r="B47" s="46">
        <f t="shared" si="0"/>
        <v>6</v>
      </c>
      <c r="C47" s="47"/>
      <c r="D47" s="47"/>
      <c r="E47" s="47">
        <f>IF(D47="",0,IF(OR(B47=1,B47=2,Q47&lt;&gt;0,L47&lt;&gt;""),0,0.5/24))</f>
        <v>0</v>
      </c>
      <c r="F47" s="109"/>
      <c r="G47" s="48">
        <f>IF(D47="",0,D47-C47-E47-F47)</f>
        <v>0</v>
      </c>
      <c r="H47" s="119">
        <f>IF(OR(B47=1,B47=2,Q47=1),D47-C47-E47-F47,IF(D47="",-F47,IF(L47&lt;&gt;"",G47-($G$8-L47),G47-$G$8)))</f>
        <v>0</v>
      </c>
      <c r="I47" s="146" t="str">
        <f>IF(ISERROR(VLOOKUP($A47,'Administratörens sida'!$A$31:$C$69,3,FALSE)),"",VLOOKUP($A47,'Administratörens sida'!$A$31:$C$69,3,FALSE))</f>
        <v/>
      </c>
      <c r="J47" s="147"/>
      <c r="K47" s="148"/>
      <c r="L47" s="49" t="str">
        <f t="shared" si="4"/>
        <v/>
      </c>
      <c r="M47" s="150"/>
      <c r="N47" s="151"/>
      <c r="O47" s="24"/>
      <c r="P47" s="25"/>
      <c r="Q47" s="41">
        <f t="shared" si="5"/>
        <v>0</v>
      </c>
      <c r="R47" s="42" t="str">
        <f>IF(ISERROR(VLOOKUP($A47,'Administratörens sida'!$A$31:$C$69,2,FALSE)),"",VLOOKUP($A47,'Administratörens sida'!$A$31:$C$69,2,FALSE))</f>
        <v/>
      </c>
    </row>
    <row r="48" spans="1:18" x14ac:dyDescent="0.3">
      <c r="B48" s="6"/>
      <c r="I48" s="33"/>
      <c r="J48" s="33"/>
      <c r="K48" s="33"/>
      <c r="L48" s="33"/>
      <c r="M48" s="33"/>
      <c r="N48" s="11"/>
      <c r="O48" s="25"/>
      <c r="P48" s="25"/>
    </row>
    <row r="49" spans="2:16" x14ac:dyDescent="0.3">
      <c r="B49" s="7"/>
      <c r="N49" s="11"/>
      <c r="O49" s="26"/>
      <c r="P49" s="26"/>
    </row>
  </sheetData>
  <sheetProtection sheet="1" objects="1" scenarios="1" selectLockedCells="1"/>
  <mergeCells count="68">
    <mergeCell ref="A5:C5"/>
    <mergeCell ref="A6:C6"/>
    <mergeCell ref="A7:B7"/>
    <mergeCell ref="A10:M10"/>
    <mergeCell ref="I21:K21"/>
    <mergeCell ref="M21:N21"/>
    <mergeCell ref="I16:K16"/>
    <mergeCell ref="M16:N16"/>
    <mergeCell ref="I17:K17"/>
    <mergeCell ref="M17:N17"/>
    <mergeCell ref="I18:K18"/>
    <mergeCell ref="M18:N18"/>
    <mergeCell ref="I19:K19"/>
    <mergeCell ref="M19:N19"/>
    <mergeCell ref="I25:K25"/>
    <mergeCell ref="M25:N25"/>
    <mergeCell ref="I20:K20"/>
    <mergeCell ref="M20:N20"/>
    <mergeCell ref="I24:K24"/>
    <mergeCell ref="M24:N24"/>
    <mergeCell ref="I22:K22"/>
    <mergeCell ref="M22:N22"/>
    <mergeCell ref="I23:K23"/>
    <mergeCell ref="M23:N23"/>
    <mergeCell ref="M47:N47"/>
    <mergeCell ref="I47:K47"/>
    <mergeCell ref="I30:K30"/>
    <mergeCell ref="M30:N30"/>
    <mergeCell ref="I26:K26"/>
    <mergeCell ref="M26:N26"/>
    <mergeCell ref="I27:K27"/>
    <mergeCell ref="M27:N27"/>
    <mergeCell ref="I31:K31"/>
    <mergeCell ref="M31:N31"/>
    <mergeCell ref="I28:K28"/>
    <mergeCell ref="M28:N28"/>
    <mergeCell ref="I29:K29"/>
    <mergeCell ref="M29:N29"/>
    <mergeCell ref="I32:K32"/>
    <mergeCell ref="M32:N32"/>
    <mergeCell ref="I33:K33"/>
    <mergeCell ref="M33:N33"/>
    <mergeCell ref="I36:K36"/>
    <mergeCell ref="M36:N36"/>
    <mergeCell ref="I34:K34"/>
    <mergeCell ref="M34:N34"/>
    <mergeCell ref="I35:K35"/>
    <mergeCell ref="M35:N35"/>
    <mergeCell ref="I40:K40"/>
    <mergeCell ref="M40:N40"/>
    <mergeCell ref="I37:K37"/>
    <mergeCell ref="M37:N37"/>
    <mergeCell ref="I39:K39"/>
    <mergeCell ref="M39:N39"/>
    <mergeCell ref="I38:K38"/>
    <mergeCell ref="M38:N38"/>
    <mergeCell ref="I41:K41"/>
    <mergeCell ref="M41:N41"/>
    <mergeCell ref="I46:K46"/>
    <mergeCell ref="M46:N46"/>
    <mergeCell ref="I45:K45"/>
    <mergeCell ref="M45:N45"/>
    <mergeCell ref="I42:K42"/>
    <mergeCell ref="M42:N42"/>
    <mergeCell ref="I44:K44"/>
    <mergeCell ref="M44:N44"/>
    <mergeCell ref="I43:K43"/>
    <mergeCell ref="M43:N43"/>
  </mergeCells>
  <phoneticPr fontId="8" type="noConversion"/>
  <conditionalFormatting sqref="N17:N46 L17:M47 J17:K46 A17:I47">
    <cfRule type="expression" dxfId="92" priority="16" stopIfTrue="1">
      <formula>$L17&lt;&gt;""</formula>
    </cfRule>
    <cfRule type="expression" dxfId="91" priority="17" stopIfTrue="1">
      <formula>$Q17&gt;0</formula>
    </cfRule>
    <cfRule type="expression" dxfId="90" priority="18" stopIfTrue="1">
      <formula>OR(WEEKDAY($B17)=1,WEEKDAY($B17)=7)</formula>
    </cfRule>
  </conditionalFormatting>
  <conditionalFormatting sqref="M6:M8">
    <cfRule type="expression" dxfId="89" priority="13" stopIfTrue="1">
      <formula>$L6&lt;&gt;""</formula>
    </cfRule>
    <cfRule type="expression" dxfId="88" priority="14" stopIfTrue="1">
      <formula>$Q6&gt;0</formula>
    </cfRule>
    <cfRule type="expression" dxfId="87" priority="15" stopIfTrue="1">
      <formula>OR(WEEKDAY($B6)=1,WEEKDAY($B6)=7)</formula>
    </cfRule>
  </conditionalFormatting>
  <conditionalFormatting sqref="M6:M8">
    <cfRule type="expression" dxfId="86" priority="10" stopIfTrue="1">
      <formula>$N6&lt;&gt;""</formula>
    </cfRule>
    <cfRule type="expression" dxfId="85" priority="11" stopIfTrue="1">
      <formula>$S6&gt;0</formula>
    </cfRule>
    <cfRule type="expression" dxfId="84" priority="12" stopIfTrue="1">
      <formula>OR(WEEKDAY($B6)=1,WEEKDAY($B6)=7)</formula>
    </cfRule>
  </conditionalFormatting>
  <conditionalFormatting sqref="M6:M8">
    <cfRule type="expression" dxfId="83" priority="7" stopIfTrue="1">
      <formula>$L6&lt;&gt;""</formula>
    </cfRule>
    <cfRule type="expression" dxfId="82" priority="8" stopIfTrue="1">
      <formula>$Q6&gt;0</formula>
    </cfRule>
    <cfRule type="expression" dxfId="81" priority="9" stopIfTrue="1">
      <formula>OR(WEEKDAY($B6)=1,WEEKDAY($B6)=7)</formula>
    </cfRule>
  </conditionalFormatting>
  <conditionalFormatting sqref="M6:M8">
    <cfRule type="expression" dxfId="80" priority="4" stopIfTrue="1">
      <formula>$N6&lt;&gt;""</formula>
    </cfRule>
    <cfRule type="expression" dxfId="79" priority="5" stopIfTrue="1">
      <formula>$S6&gt;0</formula>
    </cfRule>
    <cfRule type="expression" dxfId="78" priority="6" stopIfTrue="1">
      <formula>OR(WEEKDAY($B6)=1,WEEKDAY($B6)=7)</formula>
    </cfRule>
  </conditionalFormatting>
  <conditionalFormatting sqref="H17:H47">
    <cfRule type="expression" dxfId="77" priority="1" stopIfTrue="1">
      <formula>$L17&lt;&gt;""</formula>
    </cfRule>
    <cfRule type="expression" dxfId="76" priority="2" stopIfTrue="1">
      <formula>$Q17&gt;0</formula>
    </cfRule>
    <cfRule type="expression" dxfId="75" priority="3" stopIfTrue="1">
      <formula>OR(WEEKDAY($B17)=1,WEEKDAY($B17)=7)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/>
  <headerFooter>
    <oddFooter>&amp;L&amp;A &amp;D &amp;T</oddFooter>
  </headerFooter>
  <colBreaks count="1" manualBreakCount="1">
    <brk id="14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14</vt:i4>
      </vt:variant>
    </vt:vector>
  </HeadingPairs>
  <TitlesOfParts>
    <vt:vector size="28" baseType="lpstr">
      <vt:lpstr>Sammanställning</vt:lpstr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Administratörens sida</vt:lpstr>
      <vt:lpstr>'Administratörens sida'!Utskriftsområde</vt:lpstr>
      <vt:lpstr>April!Utskriftsområde</vt:lpstr>
      <vt:lpstr>Augusti!Utskriftsområde</vt:lpstr>
      <vt:lpstr>December!Utskriftsområde</vt:lpstr>
      <vt:lpstr>Februari!Utskriftsområde</vt:lpstr>
      <vt:lpstr>Januari!Utskriftsområde</vt:lpstr>
      <vt:lpstr>Juli!Utskriftsområde</vt:lpstr>
      <vt:lpstr>Juni!Utskriftsområde</vt:lpstr>
      <vt:lpstr>Maj!Utskriftsområde</vt:lpstr>
      <vt:lpstr>Mars!Utskriftsområde</vt:lpstr>
      <vt:lpstr>November!Utskriftsområde</vt:lpstr>
      <vt:lpstr>Oktober!Utskriftsområde</vt:lpstr>
      <vt:lpstr>Sammanställning!Utskriftsområde</vt:lpstr>
      <vt:lpstr>September!Utskriftsområde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Flextid</dc:title>
  <dc:creator>Prové management</dc:creator>
  <dc:description>031-734 40 00</dc:description>
  <cp:lastModifiedBy>Elena Haglund</cp:lastModifiedBy>
  <cp:lastPrinted>2011-02-28T13:13:01Z</cp:lastPrinted>
  <dcterms:created xsi:type="dcterms:W3CDTF">2008-12-08T07:59:50Z</dcterms:created>
  <dcterms:modified xsi:type="dcterms:W3CDTF">2017-01-10T14:16:19Z</dcterms:modified>
</cp:coreProperties>
</file>